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P\2023\Pro pobočky\Tábor\"/>
    </mc:Choice>
  </mc:AlternateContent>
  <bookViews>
    <workbookView xWindow="0" yWindow="0" windowWidth="0" windowHeight="0"/>
  </bookViews>
  <sheets>
    <sheet name="Rekapitulace stavby" sheetId="1" r:id="rId1"/>
    <sheet name="001 - Zelený pás" sheetId="2" r:id="rId2"/>
    <sheet name="002 - Sazenice" sheetId="3" r:id="rId3"/>
    <sheet name="003 - Povýsadbová péče 1.rok" sheetId="4" r:id="rId4"/>
    <sheet name="004 - Povýsadbová péče 2.rok" sheetId="5" r:id="rId5"/>
    <sheet name="005 - Povýsadbová péče 3.rok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'001 - Zelený pás'!$C$84:$L$216</definedName>
    <definedName name="_xlnm.Print_Area" localSheetId="1">'001 - Zelený pás'!$C$4:$K$41,'001 - Zelený pás'!$C$47:$K$66,'001 - Zelený pás'!$C$72:$L$216</definedName>
    <definedName name="_xlnm.Print_Titles" localSheetId="1">'001 - Zelený pás'!$84:$84</definedName>
    <definedName name="_xlnm._FilterDatabase" localSheetId="2" hidden="1">'002 - Sazenice'!$C$84:$L$131</definedName>
    <definedName name="_xlnm.Print_Area" localSheetId="2">'002 - Sazenice'!$C$4:$K$41,'002 - Sazenice'!$C$47:$K$66,'002 - Sazenice'!$C$72:$L$131</definedName>
    <definedName name="_xlnm.Print_Titles" localSheetId="2">'002 - Sazenice'!$84:$84</definedName>
    <definedName name="_xlnm._FilterDatabase" localSheetId="3" hidden="1">'003 - Povýsadbová péče 1.rok'!$C$82:$L$97</definedName>
    <definedName name="_xlnm.Print_Area" localSheetId="3">'003 - Povýsadbová péče 1.rok'!$C$4:$K$41,'003 - Povýsadbová péče 1.rok'!$C$47:$K$64,'003 - Povýsadbová péče 1.rok'!$C$70:$L$97</definedName>
    <definedName name="_xlnm.Print_Titles" localSheetId="3">'003 - Povýsadbová péče 1.rok'!$82:$82</definedName>
    <definedName name="_xlnm._FilterDatabase" localSheetId="4" hidden="1">'004 - Povýsadbová péče 2.rok'!$C$82:$L$97</definedName>
    <definedName name="_xlnm.Print_Area" localSheetId="4">'004 - Povýsadbová péče 2.rok'!$C$4:$K$41,'004 - Povýsadbová péče 2.rok'!$C$47:$K$64,'004 - Povýsadbová péče 2.rok'!$C$70:$L$97</definedName>
    <definedName name="_xlnm.Print_Titles" localSheetId="4">'004 - Povýsadbová péče 2.rok'!$82:$82</definedName>
    <definedName name="_xlnm._FilterDatabase" localSheetId="5" hidden="1">'005 - Povýsadbová péče 3.rok'!$C$82:$L$102</definedName>
    <definedName name="_xlnm.Print_Area" localSheetId="5">'005 - Povýsadbová péče 3.rok'!$C$4:$K$41,'005 - Povýsadbová péče 3.rok'!$C$47:$K$64,'005 - Povýsadbová péče 3.rok'!$C$70:$L$102</definedName>
    <definedName name="_xlnm.Print_Titles" localSheetId="5">'005 - Povýsadbová péče 3.rok'!$82:$82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K39"/>
  <c r="K38"/>
  <c i="1" r="BA59"/>
  <c i="6" r="K37"/>
  <c i="1" r="AZ59"/>
  <c i="6"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7"/>
  <c r="BH97"/>
  <c r="BG97"/>
  <c r="BF97"/>
  <c r="X97"/>
  <c r="V97"/>
  <c r="T97"/>
  <c r="P97"/>
  <c r="BI96"/>
  <c r="BH96"/>
  <c r="BG96"/>
  <c r="BF96"/>
  <c r="X96"/>
  <c r="V96"/>
  <c r="T96"/>
  <c r="P96"/>
  <c r="BI95"/>
  <c r="BH95"/>
  <c r="BG95"/>
  <c r="BF95"/>
  <c r="X95"/>
  <c r="V95"/>
  <c r="T95"/>
  <c r="P95"/>
  <c r="BI93"/>
  <c r="BH93"/>
  <c r="BG93"/>
  <c r="BF93"/>
  <c r="X93"/>
  <c r="V93"/>
  <c r="T93"/>
  <c r="P93"/>
  <c r="BI91"/>
  <c r="BH91"/>
  <c r="BG91"/>
  <c r="BF91"/>
  <c r="X91"/>
  <c r="V91"/>
  <c r="T91"/>
  <c r="P91"/>
  <c r="BI90"/>
  <c r="BH90"/>
  <c r="BG90"/>
  <c r="BF90"/>
  <c r="X90"/>
  <c r="V90"/>
  <c r="T90"/>
  <c r="P90"/>
  <c r="BI89"/>
  <c r="BH89"/>
  <c r="BG89"/>
  <c r="BF89"/>
  <c r="X89"/>
  <c r="V89"/>
  <c r="T89"/>
  <c r="P89"/>
  <c r="BI87"/>
  <c r="BH87"/>
  <c r="BG87"/>
  <c r="BF87"/>
  <c r="X87"/>
  <c r="V87"/>
  <c r="T87"/>
  <c r="P87"/>
  <c r="BI86"/>
  <c r="BH86"/>
  <c r="BG86"/>
  <c r="BF86"/>
  <c r="X86"/>
  <c r="V86"/>
  <c r="T86"/>
  <c r="P86"/>
  <c r="J79"/>
  <c r="F79"/>
  <c r="F77"/>
  <c r="E75"/>
  <c r="J56"/>
  <c r="F56"/>
  <c r="F54"/>
  <c r="E52"/>
  <c r="J24"/>
  <c r="E24"/>
  <c r="J80"/>
  <c r="J23"/>
  <c r="J18"/>
  <c r="E18"/>
  <c r="F57"/>
  <c r="J17"/>
  <c r="J12"/>
  <c r="J77"/>
  <c r="E7"/>
  <c r="E50"/>
  <c i="5" r="K39"/>
  <c r="K38"/>
  <c i="1" r="BA58"/>
  <c i="5" r="K37"/>
  <c i="1" r="AZ58"/>
  <c i="5" r="BI96"/>
  <c r="BH96"/>
  <c r="BG96"/>
  <c r="BF96"/>
  <c r="X96"/>
  <c r="V96"/>
  <c r="T96"/>
  <c r="P96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9"/>
  <c r="BH89"/>
  <c r="BG89"/>
  <c r="BF89"/>
  <c r="X89"/>
  <c r="V89"/>
  <c r="T89"/>
  <c r="P89"/>
  <c r="BI87"/>
  <c r="BH87"/>
  <c r="BG87"/>
  <c r="BF87"/>
  <c r="X87"/>
  <c r="V87"/>
  <c r="T87"/>
  <c r="P87"/>
  <c r="BI86"/>
  <c r="BH86"/>
  <c r="BG86"/>
  <c r="BF86"/>
  <c r="X86"/>
  <c r="V86"/>
  <c r="T86"/>
  <c r="P86"/>
  <c r="J79"/>
  <c r="F79"/>
  <c r="F77"/>
  <c r="E75"/>
  <c r="J56"/>
  <c r="F56"/>
  <c r="F54"/>
  <c r="E52"/>
  <c r="J24"/>
  <c r="E24"/>
  <c r="J57"/>
  <c r="J23"/>
  <c r="J18"/>
  <c r="E18"/>
  <c r="F80"/>
  <c r="J17"/>
  <c r="J12"/>
  <c r="J77"/>
  <c r="E7"/>
  <c r="E73"/>
  <c i="4" r="K39"/>
  <c r="K38"/>
  <c i="1" r="BA57"/>
  <c i="4" r="K37"/>
  <c i="1" r="AZ57"/>
  <c i="4" r="BI96"/>
  <c r="BH96"/>
  <c r="BG96"/>
  <c r="BF96"/>
  <c r="X96"/>
  <c r="V96"/>
  <c r="T96"/>
  <c r="P96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9"/>
  <c r="BH89"/>
  <c r="BG89"/>
  <c r="BF89"/>
  <c r="X89"/>
  <c r="V89"/>
  <c r="T89"/>
  <c r="P89"/>
  <c r="BI87"/>
  <c r="BH87"/>
  <c r="BG87"/>
  <c r="BF87"/>
  <c r="X87"/>
  <c r="V87"/>
  <c r="T87"/>
  <c r="P87"/>
  <c r="BI86"/>
  <c r="BH86"/>
  <c r="BG86"/>
  <c r="BF86"/>
  <c r="X86"/>
  <c r="V86"/>
  <c r="T86"/>
  <c r="P86"/>
  <c r="J79"/>
  <c r="F79"/>
  <c r="F77"/>
  <c r="E75"/>
  <c r="J56"/>
  <c r="F56"/>
  <c r="F54"/>
  <c r="E52"/>
  <c r="J24"/>
  <c r="E24"/>
  <c r="J57"/>
  <c r="J23"/>
  <c r="J18"/>
  <c r="E18"/>
  <c r="F80"/>
  <c r="J17"/>
  <c r="J12"/>
  <c r="J54"/>
  <c r="E7"/>
  <c r="E50"/>
  <c i="3" r="K86"/>
  <c r="K39"/>
  <c r="K38"/>
  <c i="1" r="BA56"/>
  <c i="3" r="K37"/>
  <c i="1" r="AZ56"/>
  <c i="3"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BI121"/>
  <c r="BH121"/>
  <c r="BG121"/>
  <c r="BF121"/>
  <c r="X121"/>
  <c r="V121"/>
  <c r="T121"/>
  <c r="P121"/>
  <c r="BI120"/>
  <c r="BH120"/>
  <c r="BG120"/>
  <c r="BF120"/>
  <c r="X120"/>
  <c r="V120"/>
  <c r="T120"/>
  <c r="P120"/>
  <c r="BI119"/>
  <c r="BH119"/>
  <c r="BG119"/>
  <c r="BF119"/>
  <c r="X119"/>
  <c r="V119"/>
  <c r="T119"/>
  <c r="P119"/>
  <c r="BI118"/>
  <c r="BH118"/>
  <c r="BG118"/>
  <c r="BF118"/>
  <c r="X118"/>
  <c r="V118"/>
  <c r="T118"/>
  <c r="P118"/>
  <c r="BI117"/>
  <c r="BH117"/>
  <c r="BG117"/>
  <c r="BF117"/>
  <c r="X117"/>
  <c r="V117"/>
  <c r="T117"/>
  <c r="P117"/>
  <c r="BI116"/>
  <c r="BH116"/>
  <c r="BG116"/>
  <c r="BF116"/>
  <c r="X116"/>
  <c r="V116"/>
  <c r="T116"/>
  <c r="P116"/>
  <c r="BI115"/>
  <c r="BH115"/>
  <c r="BG115"/>
  <c r="BF115"/>
  <c r="X115"/>
  <c r="V115"/>
  <c r="T115"/>
  <c r="P115"/>
  <c r="BI114"/>
  <c r="BH114"/>
  <c r="BG114"/>
  <c r="BF114"/>
  <c r="X114"/>
  <c r="V114"/>
  <c r="T114"/>
  <c r="P114"/>
  <c r="BI113"/>
  <c r="BH113"/>
  <c r="BG113"/>
  <c r="BF113"/>
  <c r="X113"/>
  <c r="V113"/>
  <c r="T113"/>
  <c r="P113"/>
  <c r="BI112"/>
  <c r="BH112"/>
  <c r="BG112"/>
  <c r="BF112"/>
  <c r="X112"/>
  <c r="V112"/>
  <c r="T112"/>
  <c r="P112"/>
  <c r="BI111"/>
  <c r="BH111"/>
  <c r="BG111"/>
  <c r="BF111"/>
  <c r="X111"/>
  <c r="V111"/>
  <c r="T111"/>
  <c r="P111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7"/>
  <c r="BH107"/>
  <c r="BG107"/>
  <c r="BF107"/>
  <c r="X107"/>
  <c r="V107"/>
  <c r="T107"/>
  <c r="P107"/>
  <c r="BI106"/>
  <c r="BH106"/>
  <c r="BG106"/>
  <c r="BF106"/>
  <c r="X106"/>
  <c r="V106"/>
  <c r="T106"/>
  <c r="P106"/>
  <c r="BI105"/>
  <c r="BH105"/>
  <c r="BG105"/>
  <c r="BF105"/>
  <c r="X105"/>
  <c r="V105"/>
  <c r="T105"/>
  <c r="P105"/>
  <c r="BI104"/>
  <c r="BH104"/>
  <c r="BG104"/>
  <c r="BF104"/>
  <c r="X104"/>
  <c r="V104"/>
  <c r="T104"/>
  <c r="P104"/>
  <c r="BI103"/>
  <c r="BH103"/>
  <c r="BG103"/>
  <c r="BF103"/>
  <c r="X103"/>
  <c r="V103"/>
  <c r="T103"/>
  <c r="P103"/>
  <c r="BI102"/>
  <c r="BH102"/>
  <c r="BG102"/>
  <c r="BF102"/>
  <c r="X102"/>
  <c r="V102"/>
  <c r="T102"/>
  <c r="P102"/>
  <c r="BI101"/>
  <c r="BH101"/>
  <c r="BG101"/>
  <c r="BF101"/>
  <c r="X101"/>
  <c r="V101"/>
  <c r="T101"/>
  <c r="P101"/>
  <c r="BI100"/>
  <c r="BH100"/>
  <c r="BG100"/>
  <c r="BF100"/>
  <c r="X100"/>
  <c r="V100"/>
  <c r="T100"/>
  <c r="P100"/>
  <c r="BI99"/>
  <c r="BH99"/>
  <c r="BG99"/>
  <c r="BF99"/>
  <c r="X99"/>
  <c r="V99"/>
  <c r="T99"/>
  <c r="P99"/>
  <c r="BI98"/>
  <c r="BH98"/>
  <c r="BG98"/>
  <c r="BF98"/>
  <c r="X98"/>
  <c r="V98"/>
  <c r="T98"/>
  <c r="P98"/>
  <c r="BI97"/>
  <c r="BH97"/>
  <c r="BG97"/>
  <c r="BF97"/>
  <c r="X97"/>
  <c r="V97"/>
  <c r="T97"/>
  <c r="P97"/>
  <c r="BI96"/>
  <c r="BH96"/>
  <c r="BG96"/>
  <c r="BF96"/>
  <c r="X96"/>
  <c r="V96"/>
  <c r="T96"/>
  <c r="P96"/>
  <c r="BI95"/>
  <c r="BH95"/>
  <c r="BG95"/>
  <c r="BF95"/>
  <c r="X95"/>
  <c r="V95"/>
  <c r="T95"/>
  <c r="P95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89"/>
  <c r="BH89"/>
  <c r="BG89"/>
  <c r="BF89"/>
  <c r="X89"/>
  <c r="V89"/>
  <c r="T89"/>
  <c r="P89"/>
  <c r="BI88"/>
  <c r="BH88"/>
  <c r="BG88"/>
  <c r="BF88"/>
  <c r="X88"/>
  <c r="V88"/>
  <c r="T88"/>
  <c r="P88"/>
  <c r="K62"/>
  <c r="J62"/>
  <c r="I62"/>
  <c r="J81"/>
  <c r="F81"/>
  <c r="F79"/>
  <c r="E77"/>
  <c r="J56"/>
  <c r="F56"/>
  <c r="F54"/>
  <c r="E52"/>
  <c r="J24"/>
  <c r="E24"/>
  <c r="J82"/>
  <c r="J23"/>
  <c r="J18"/>
  <c r="E18"/>
  <c r="F82"/>
  <c r="J17"/>
  <c r="J12"/>
  <c r="J79"/>
  <c r="E7"/>
  <c r="E75"/>
  <c i="2" r="K39"/>
  <c r="K38"/>
  <c i="1" r="BA55"/>
  <c i="2" r="K37"/>
  <c i="1" r="AZ55"/>
  <c i="2"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1"/>
  <c r="BH211"/>
  <c r="BG211"/>
  <c r="BF211"/>
  <c r="X211"/>
  <c r="X210"/>
  <c r="V211"/>
  <c r="V210"/>
  <c r="T211"/>
  <c r="T210"/>
  <c r="P211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6"/>
  <c r="BH116"/>
  <c r="BG116"/>
  <c r="BF116"/>
  <c r="X116"/>
  <c r="V116"/>
  <c r="T116"/>
  <c r="P116"/>
  <c r="BI114"/>
  <c r="BH114"/>
  <c r="BG114"/>
  <c r="BF114"/>
  <c r="X114"/>
  <c r="V114"/>
  <c r="T114"/>
  <c r="P114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3"/>
  <c r="BH103"/>
  <c r="BG103"/>
  <c r="BF103"/>
  <c r="X103"/>
  <c r="V103"/>
  <c r="T103"/>
  <c r="P103"/>
  <c r="BI102"/>
  <c r="BH102"/>
  <c r="BG102"/>
  <c r="BF102"/>
  <c r="X102"/>
  <c r="V102"/>
  <c r="T102"/>
  <c r="P102"/>
  <c r="BI101"/>
  <c r="BH101"/>
  <c r="BG101"/>
  <c r="BF101"/>
  <c r="X101"/>
  <c r="V101"/>
  <c r="T101"/>
  <c r="P101"/>
  <c r="BI100"/>
  <c r="BH100"/>
  <c r="BG100"/>
  <c r="BF100"/>
  <c r="X100"/>
  <c r="V100"/>
  <c r="T100"/>
  <c r="P100"/>
  <c r="BI99"/>
  <c r="BH99"/>
  <c r="BG99"/>
  <c r="BF99"/>
  <c r="X99"/>
  <c r="V99"/>
  <c r="T99"/>
  <c r="P99"/>
  <c r="BI98"/>
  <c r="BH98"/>
  <c r="BG98"/>
  <c r="BF98"/>
  <c r="X98"/>
  <c r="V98"/>
  <c r="T98"/>
  <c r="P98"/>
  <c r="BI97"/>
  <c r="BH97"/>
  <c r="BG97"/>
  <c r="BF97"/>
  <c r="X97"/>
  <c r="V97"/>
  <c r="T97"/>
  <c r="P97"/>
  <c r="BI96"/>
  <c r="BH96"/>
  <c r="BG96"/>
  <c r="BF96"/>
  <c r="X96"/>
  <c r="V96"/>
  <c r="T96"/>
  <c r="P96"/>
  <c r="BI95"/>
  <c r="BH95"/>
  <c r="BG95"/>
  <c r="BF95"/>
  <c r="X95"/>
  <c r="V95"/>
  <c r="T95"/>
  <c r="P95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J81"/>
  <c r="F81"/>
  <c r="F79"/>
  <c r="E77"/>
  <c r="J56"/>
  <c r="F56"/>
  <c r="F54"/>
  <c r="E52"/>
  <c r="J24"/>
  <c r="E24"/>
  <c r="J82"/>
  <c r="J23"/>
  <c r="J18"/>
  <c r="E18"/>
  <c r="F82"/>
  <c r="J17"/>
  <c r="J12"/>
  <c r="J54"/>
  <c r="E7"/>
  <c r="E50"/>
  <c i="1" r="L50"/>
  <c r="AM50"/>
  <c r="AM49"/>
  <c r="L49"/>
  <c r="AM47"/>
  <c r="L47"/>
  <c r="L45"/>
  <c r="L44"/>
  <c i="3" r="K91"/>
  <c r="BE91"/>
  <c i="5" r="BK91"/>
  <c i="2" r="Q209"/>
  <c r="R144"/>
  <c r="BK95"/>
  <c r="BK204"/>
  <c r="K195"/>
  <c r="BE195"/>
  <c i="3" r="R115"/>
  <c r="R121"/>
  <c r="R108"/>
  <c r="BK117"/>
  <c r="BK123"/>
  <c r="BK102"/>
  <c i="4" r="Q96"/>
  <c i="6" r="R89"/>
  <c r="R86"/>
  <c r="BK90"/>
  <c i="2" r="Q128"/>
  <c r="Q197"/>
  <c r="Q92"/>
  <c r="Q166"/>
  <c r="Q182"/>
  <c r="R197"/>
  <c i="1" r="AU54"/>
  <c i="3" r="BK97"/>
  <c i="4" r="Q94"/>
  <c i="5" r="R93"/>
  <c i="6" r="R100"/>
  <c i="2" r="Q116"/>
  <c r="R87"/>
  <c r="Q87"/>
  <c r="R178"/>
  <c r="BK89"/>
  <c r="K126"/>
  <c r="BE126"/>
  <c i="3" r="Q115"/>
  <c r="Q94"/>
  <c r="Q100"/>
  <c i="4" r="Q86"/>
  <c i="5" r="Q92"/>
  <c i="2" r="Q148"/>
  <c r="R195"/>
  <c i="3" r="R126"/>
  <c r="R120"/>
  <c i="2" r="R190"/>
  <c r="R91"/>
  <c r="Q93"/>
  <c r="R192"/>
  <c r="BK209"/>
  <c r="BK87"/>
  <c i="3" r="Q131"/>
  <c r="Q119"/>
  <c r="K129"/>
  <c r="BE129"/>
  <c i="4" r="Q92"/>
  <c i="6" r="R90"/>
  <c i="2" r="BK188"/>
  <c r="Q106"/>
  <c r="Q96"/>
  <c r="R142"/>
  <c r="Q110"/>
  <c r="BK215"/>
  <c r="BK102"/>
  <c i="3" r="Q130"/>
  <c r="R119"/>
  <c i="4" r="Q89"/>
  <c i="5" r="BK92"/>
  <c i="6" r="R95"/>
  <c i="2" r="Q208"/>
  <c r="R204"/>
  <c r="Q101"/>
  <c r="BK152"/>
  <c r="BK100"/>
  <c r="K97"/>
  <c r="BE97"/>
  <c i="3" r="R94"/>
  <c r="Q125"/>
  <c r="BK116"/>
  <c i="4" r="R89"/>
  <c i="5" r="Q87"/>
  <c i="6" r="R102"/>
  <c i="2" r="R200"/>
  <c r="K176"/>
  <c r="BK94"/>
  <c r="BK122"/>
  <c r="Q136"/>
  <c r="Q120"/>
  <c r="R186"/>
  <c r="K172"/>
  <c r="BE172"/>
  <c r="BK132"/>
  <c r="K112"/>
  <c r="BE112"/>
  <c i="3" r="R89"/>
  <c r="K130"/>
  <c r="BE130"/>
  <c r="K98"/>
  <c r="BE98"/>
  <c i="4" r="K91"/>
  <c r="BE91"/>
  <c i="6" r="BK97"/>
  <c i="2" r="Q146"/>
  <c r="Q94"/>
  <c r="R180"/>
  <c r="Q170"/>
  <c r="R92"/>
  <c r="K114"/>
  <c r="BE114"/>
  <c i="3" r="Q124"/>
  <c r="R100"/>
  <c r="Q108"/>
  <c r="K113"/>
  <c r="BE113"/>
  <c i="4" r="R93"/>
  <c r="K92"/>
  <c r="BE92"/>
  <c i="6" r="R91"/>
  <c r="Q91"/>
  <c i="2" r="Q104"/>
  <c r="R215"/>
  <c r="R96"/>
  <c r="K214"/>
  <c r="BE214"/>
  <c r="K90"/>
  <c r="BE90"/>
  <c r="K134"/>
  <c r="BE134"/>
  <c i="3" r="R92"/>
  <c r="Q102"/>
  <c r="BK127"/>
  <c i="4" r="K94"/>
  <c r="BE94"/>
  <c i="5" r="BK94"/>
  <c i="6" r="Q97"/>
  <c i="2" r="R106"/>
  <c r="BK176"/>
  <c r="R156"/>
  <c r="BK216"/>
  <c r="BK96"/>
  <c i="3" r="Q114"/>
  <c r="Q103"/>
  <c r="BK96"/>
  <c i="4" r="R96"/>
  <c i="6" r="Q93"/>
  <c r="Q95"/>
  <c i="2" r="Q124"/>
  <c r="Q90"/>
  <c r="R110"/>
  <c r="BK174"/>
  <c r="R146"/>
  <c r="R134"/>
  <c r="Q184"/>
  <c r="R118"/>
  <c r="K160"/>
  <c r="BE160"/>
  <c r="K162"/>
  <c r="BE162"/>
  <c i="3" r="R98"/>
  <c r="K115"/>
  <c r="BE115"/>
  <c i="4" r="R87"/>
  <c i="5" r="Q89"/>
  <c r="BK87"/>
  <c i="2" r="R188"/>
  <c r="R126"/>
  <c r="Q126"/>
  <c r="Q211"/>
  <c r="K98"/>
  <c r="BE98"/>
  <c r="BK108"/>
  <c i="3" r="Q93"/>
  <c r="Q126"/>
  <c r="K88"/>
  <c r="BE88"/>
  <c i="4" r="Q91"/>
  <c i="6" r="R97"/>
  <c r="K89"/>
  <c r="BE89"/>
  <c i="2" r="R164"/>
  <c r="Q103"/>
  <c i="3" r="K122"/>
  <c r="BE122"/>
  <c i="6" r="Q100"/>
  <c i="2" r="R108"/>
  <c i="3" r="Q122"/>
  <c r="Q105"/>
  <c i="2" r="R182"/>
  <c r="R122"/>
  <c r="Q158"/>
  <c r="Q154"/>
  <c r="K142"/>
  <c r="BE142"/>
  <c r="BK140"/>
  <c r="BK128"/>
  <c i="3" r="R117"/>
  <c r="BK92"/>
  <c i="5" r="R87"/>
  <c i="2" r="R124"/>
  <c r="R138"/>
  <c r="Q206"/>
  <c r="K95"/>
  <c r="BK180"/>
  <c r="K188"/>
  <c r="BE188"/>
  <c i="3" r="Q111"/>
  <c r="R105"/>
  <c r="BK100"/>
  <c i="4" r="Q93"/>
  <c i="5" r="Q93"/>
  <c r="K93"/>
  <c r="BE93"/>
  <c i="6" r="BK87"/>
  <c i="2" r="R132"/>
  <c r="Q99"/>
  <c i="3" r="Q116"/>
  <c r="R104"/>
  <c r="BK93"/>
  <c i="5" r="R96"/>
  <c i="6" r="K102"/>
  <c r="K93"/>
  <c r="BE93"/>
  <c i="2" r="R90"/>
  <c r="K110"/>
  <c r="Q204"/>
  <c r="Q97"/>
  <c r="BK146"/>
  <c i="3" r="R103"/>
  <c r="Q104"/>
  <c r="Q97"/>
  <c i="5" r="R92"/>
  <c i="6" r="BK100"/>
  <c i="2" r="R114"/>
  <c r="Q152"/>
  <c r="BK206"/>
  <c i="4" r="K93"/>
  <c r="BE93"/>
  <c i="6" r="K98"/>
  <c r="BE98"/>
  <c i="2" r="Q195"/>
  <c r="Q186"/>
  <c r="R202"/>
  <c r="Q134"/>
  <c r="BK158"/>
  <c i="3" r="Q98"/>
  <c r="BK121"/>
  <c i="4" r="K89"/>
  <c r="BE89"/>
  <c i="6" r="R87"/>
  <c r="BK95"/>
  <c i="2" r="R112"/>
  <c r="Q118"/>
  <c r="BK148"/>
  <c r="BK110"/>
  <c i="3" r="R127"/>
  <c r="Q123"/>
  <c r="BK105"/>
  <c i="5" r="R86"/>
  <c i="6" r="Q96"/>
  <c i="2" r="Q180"/>
  <c i="3" r="Q106"/>
  <c r="Q88"/>
  <c i="2" r="Q132"/>
  <c r="Q188"/>
  <c r="R99"/>
  <c r="R104"/>
  <c r="K200"/>
  <c r="BE200"/>
  <c r="BK211"/>
  <c i="3" r="Q121"/>
  <c r="Q89"/>
  <c r="K94"/>
  <c r="BE94"/>
  <c i="4" r="Q90"/>
  <c i="5" r="Q94"/>
  <c i="2" r="R160"/>
  <c r="Q200"/>
  <c r="R130"/>
  <c r="R168"/>
  <c r="Q112"/>
  <c r="K120"/>
  <c r="BE120"/>
  <c r="BK184"/>
  <c i="3" r="Q117"/>
  <c r="R122"/>
  <c r="R88"/>
  <c i="5" r="R89"/>
  <c i="6" r="Q90"/>
  <c i="2" r="R93"/>
  <c r="R88"/>
  <c r="R209"/>
  <c r="R152"/>
  <c r="K190"/>
  <c r="BE190"/>
  <c r="BK118"/>
  <c r="K92"/>
  <c r="BE92"/>
  <c i="3" r="Q127"/>
  <c r="R124"/>
  <c r="BK119"/>
  <c r="BK103"/>
  <c i="6" r="BK86"/>
  <c i="2" r="Q190"/>
  <c r="Q176"/>
  <c r="Q91"/>
  <c r="R140"/>
  <c r="R95"/>
  <c r="K192"/>
  <c r="BE192"/>
  <c r="K186"/>
  <c r="BE186"/>
  <c i="3" r="Q118"/>
  <c r="R102"/>
  <c r="BK107"/>
  <c i="4" r="BK90"/>
  <c i="6" r="Q102"/>
  <c r="K95"/>
  <c i="2" r="Q140"/>
  <c r="R94"/>
  <c r="Q144"/>
  <c r="BK208"/>
  <c r="R120"/>
  <c r="Q178"/>
  <c r="R166"/>
  <c r="Q138"/>
  <c r="K182"/>
  <c r="BE182"/>
  <c i="3" r="R112"/>
  <c r="Q112"/>
  <c r="K128"/>
  <c r="BE128"/>
  <c i="4" r="Q87"/>
  <c r="BK87"/>
  <c i="5" r="R94"/>
  <c i="6" r="Q87"/>
  <c i="2" r="R211"/>
  <c r="Q162"/>
  <c r="R206"/>
  <c r="Q160"/>
  <c r="R154"/>
  <c r="BK150"/>
  <c i="3" r="R131"/>
  <c r="R95"/>
  <c r="R106"/>
  <c i="4" r="R94"/>
  <c i="5" r="BK89"/>
  <c i="6" r="BK102"/>
  <c i="2" r="Q202"/>
  <c r="R100"/>
  <c r="BK154"/>
  <c r="BK88"/>
  <c i="3" r="R123"/>
  <c r="Q101"/>
  <c r="R116"/>
  <c r="Q107"/>
  <c r="BK126"/>
  <c r="K106"/>
  <c r="BE106"/>
  <c i="4" r="R92"/>
  <c i="5" r="Q96"/>
  <c i="6" r="Q86"/>
  <c r="K96"/>
  <c r="BE96"/>
  <c i="2" r="Q100"/>
  <c r="Q164"/>
  <c r="Q102"/>
  <c r="Q89"/>
  <c r="R148"/>
  <c r="Q156"/>
  <c r="BK197"/>
  <c r="BK106"/>
  <c i="3" r="R93"/>
  <c r="Q92"/>
  <c r="R101"/>
  <c r="BK99"/>
  <c i="4" r="R86"/>
  <c i="5" r="BK96"/>
  <c i="6" r="Q89"/>
  <c i="2" r="R102"/>
  <c r="Q214"/>
  <c r="R136"/>
  <c r="Q174"/>
  <c r="Q88"/>
  <c r="K124"/>
  <c r="BE124"/>
  <c r="K116"/>
  <c r="BE116"/>
  <c i="3" r="Q129"/>
  <c r="Q110"/>
  <c r="BK101"/>
  <c i="4" r="R90"/>
  <c i="5" r="Q90"/>
  <c i="6" r="Q98"/>
  <c i="3" r="R114"/>
  <c r="Q91"/>
  <c i="2" r="Q130"/>
  <c r="Q168"/>
  <c r="Q95"/>
  <c r="R150"/>
  <c r="R162"/>
  <c r="K104"/>
  <c r="BE104"/>
  <c r="K138"/>
  <c r="BE138"/>
  <c i="3" r="Q99"/>
  <c r="R96"/>
  <c r="BK131"/>
  <c i="4" r="BK96"/>
  <c i="6" r="R96"/>
  <c i="2" r="R98"/>
  <c r="R174"/>
  <c r="R116"/>
  <c r="R170"/>
  <c r="BK164"/>
  <c r="BK166"/>
  <c i="3" r="Q95"/>
  <c r="Q128"/>
  <c r="K124"/>
  <c r="BE124"/>
  <c i="5" r="Q91"/>
  <c i="6" r="R93"/>
  <c i="2" r="Q98"/>
  <c r="R101"/>
  <c r="R89"/>
  <c r="Q114"/>
  <c r="Q108"/>
  <c r="BK168"/>
  <c r="BK144"/>
  <c i="3" r="R128"/>
  <c r="K118"/>
  <c r="BE118"/>
  <c r="BK108"/>
  <c i="5" r="R91"/>
  <c i="2" r="Q172"/>
  <c r="BK103"/>
  <c r="K130"/>
  <c r="BE130"/>
  <c r="BK101"/>
  <c i="3" r="R97"/>
  <c r="R118"/>
  <c r="Q96"/>
  <c r="R111"/>
  <c r="K111"/>
  <c r="BE111"/>
  <c r="K95"/>
  <c r="BE95"/>
  <c i="4" r="R91"/>
  <c i="5" r="K36"/>
  <c i="2" r="Q122"/>
  <c r="K170"/>
  <c r="BE170"/>
  <c r="BK93"/>
  <c i="3" r="R130"/>
  <c r="R107"/>
  <c r="R129"/>
  <c r="BK125"/>
  <c r="BK89"/>
  <c i="5" r="R90"/>
  <c r="K90"/>
  <c r="BE90"/>
  <c i="2" r="R172"/>
  <c r="R216"/>
  <c r="Q150"/>
  <c r="R176"/>
  <c r="R158"/>
  <c r="BK202"/>
  <c r="K99"/>
  <c r="BE99"/>
  <c i="3" r="R113"/>
  <c r="R110"/>
  <c r="Q120"/>
  <c r="BK110"/>
  <c i="4" r="K86"/>
  <c r="BE86"/>
  <c i="5" r="K86"/>
  <c r="BE86"/>
  <c i="6" r="K91"/>
  <c r="BE91"/>
  <c i="2" r="Q215"/>
  <c i="3" r="R91"/>
  <c r="R125"/>
  <c i="2" r="R97"/>
  <c r="R184"/>
  <c r="R214"/>
  <c r="Q216"/>
  <c r="Q142"/>
  <c r="BK91"/>
  <c r="BK178"/>
  <c i="3" r="K117"/>
  <c r="R99"/>
  <c r="K112"/>
  <c r="BE112"/>
  <c i="5" r="F36"/>
  <c i="2" r="Q192"/>
  <c r="R208"/>
  <c r="R128"/>
  <c r="R103"/>
  <c r="K136"/>
  <c r="BE136"/>
  <c r="K156"/>
  <c r="BE156"/>
  <c i="3" r="Q113"/>
  <c r="BK120"/>
  <c r="BK114"/>
  <c r="K104"/>
  <c r="BE104"/>
  <c i="5" r="Q86"/>
  <c i="6" r="R98"/>
  <c i="2" l="1" r="R213"/>
  <c r="J65"/>
  <c i="3" r="T87"/>
  <c r="R87"/>
  <c r="Q109"/>
  <c r="I65"/>
  <c i="2" r="T105"/>
  <c r="T86"/>
  <c r="T85"/>
  <c i="1" r="AW55"/>
  <c i="3" r="T90"/>
  <c i="4" r="X85"/>
  <c r="X84"/>
  <c r="X83"/>
  <c i="2" r="V105"/>
  <c r="V86"/>
  <c r="V85"/>
  <c i="3" r="R109"/>
  <c r="J65"/>
  <c i="4" r="R85"/>
  <c r="R84"/>
  <c r="R83"/>
  <c r="J61"/>
  <c r="K31"/>
  <c i="1" r="AT57"/>
  <c i="5" r="V85"/>
  <c r="V84"/>
  <c r="V83"/>
  <c i="2" r="R105"/>
  <c r="J63"/>
  <c r="T213"/>
  <c i="3" r="X87"/>
  <c r="V109"/>
  <c i="5" r="X85"/>
  <c r="X84"/>
  <c r="X83"/>
  <c i="6" r="T85"/>
  <c r="T84"/>
  <c r="T83"/>
  <c i="1" r="AW59"/>
  <c i="2" r="X105"/>
  <c r="X86"/>
  <c r="X85"/>
  <c r="Q213"/>
  <c r="I65"/>
  <c i="3" r="Q87"/>
  <c r="I63"/>
  <c r="X109"/>
  <c i="5" r="R85"/>
  <c r="R84"/>
  <c r="J62"/>
  <c i="6" r="V85"/>
  <c r="V84"/>
  <c r="V83"/>
  <c i="2" r="V213"/>
  <c i="3" r="X90"/>
  <c r="Q90"/>
  <c r="I64"/>
  <c i="4" r="Q85"/>
  <c r="I63"/>
  <c i="5" r="Q85"/>
  <c r="Q84"/>
  <c r="Q83"/>
  <c r="I61"/>
  <c r="K30"/>
  <c i="1" r="AS58"/>
  <c i="6" r="R85"/>
  <c r="R84"/>
  <c r="J62"/>
  <c i="2" r="Q105"/>
  <c r="I63"/>
  <c r="X213"/>
  <c i="3" r="V87"/>
  <c r="T109"/>
  <c i="4" r="T85"/>
  <c r="T84"/>
  <c r="T83"/>
  <c i="1" r="AW57"/>
  <c i="5" r="T85"/>
  <c r="T84"/>
  <c r="T83"/>
  <c i="1" r="AW58"/>
  <c i="6" r="X85"/>
  <c r="X84"/>
  <c r="X83"/>
  <c i="3" r="V90"/>
  <c r="R90"/>
  <c r="J64"/>
  <c i="4" r="V85"/>
  <c r="V84"/>
  <c r="V83"/>
  <c i="6" r="Q85"/>
  <c r="I63"/>
  <c i="2" r="R210"/>
  <c r="J64"/>
  <c r="Q210"/>
  <c r="I64"/>
  <c r="BK210"/>
  <c r="K210"/>
  <c r="K64"/>
  <c r="Q86"/>
  <c r="Q85"/>
  <c r="I61"/>
  <c r="K30"/>
  <c i="1" r="AS55"/>
  <c i="5" r="R83"/>
  <c r="J61"/>
  <c r="K31"/>
  <c i="1" r="AT58"/>
  <c i="6" r="J57"/>
  <c r="J54"/>
  <c r="E73"/>
  <c r="F80"/>
  <c i="5" r="I62"/>
  <c i="6" r="BE95"/>
  <c r="BE102"/>
  <c i="5" r="J80"/>
  <c r="J54"/>
  <c r="F57"/>
  <c r="E50"/>
  <c i="1" r="AY58"/>
  <c r="BC58"/>
  <c i="4" r="F57"/>
  <c r="J80"/>
  <c r="J77"/>
  <c r="E73"/>
  <c i="3" r="E50"/>
  <c r="J57"/>
  <c r="F57"/>
  <c r="J54"/>
  <c r="BE117"/>
  <c i="2" r="E75"/>
  <c r="F57"/>
  <c r="J57"/>
  <c r="J79"/>
  <c r="BE95"/>
  <c r="BE176"/>
  <c r="BE110"/>
  <c i="5" r="K89"/>
  <c r="BE89"/>
  <c i="6" r="BK93"/>
  <c i="2" r="K150"/>
  <c r="BE150"/>
  <c r="K87"/>
  <c r="BE87"/>
  <c r="K146"/>
  <c r="BE146"/>
  <c r="BK200"/>
  <c r="K184"/>
  <c r="BE184"/>
  <c r="BK112"/>
  <c r="BK142"/>
  <c r="K206"/>
  <c r="BE206"/>
  <c i="3" r="K89"/>
  <c r="BE89"/>
  <c r="BK113"/>
  <c r="K92"/>
  <c r="BE92"/>
  <c i="2" r="F37"/>
  <c i="1" r="BD55"/>
  <c i="3" r="BK111"/>
  <c r="K103"/>
  <c r="BE103"/>
  <c r="K120"/>
  <c r="BE120"/>
  <c r="BK130"/>
  <c r="K131"/>
  <c r="BE131"/>
  <c i="5" r="K91"/>
  <c r="BE91"/>
  <c i="6" r="K87"/>
  <c r="BE87"/>
  <c i="2" r="K140"/>
  <c r="BE140"/>
  <c r="BK126"/>
  <c r="BK162"/>
  <c r="BK134"/>
  <c r="BK192"/>
  <c r="BK182"/>
  <c i="3" r="K123"/>
  <c r="BE123"/>
  <c r="K114"/>
  <c r="BE114"/>
  <c r="K119"/>
  <c r="BE119"/>
  <c i="4" r="BK93"/>
  <c i="2" r="F36"/>
  <c i="1" r="BC55"/>
  <c i="3" r="BK104"/>
  <c i="6" r="F38"/>
  <c i="1" r="BE59"/>
  <c i="2" r="K103"/>
  <c r="BE103"/>
  <c r="BK186"/>
  <c i="3" r="K121"/>
  <c r="BE121"/>
  <c r="BK95"/>
  <c i="2" r="K128"/>
  <c r="BE128"/>
  <c r="K164"/>
  <c r="BE164"/>
  <c i="3" r="F37"/>
  <c i="1" r="BD56"/>
  <c i="5" r="F39"/>
  <c i="1" r="BF58"/>
  <c i="4" r="K96"/>
  <c r="BE96"/>
  <c i="5" r="BK90"/>
  <c i="6" r="K36"/>
  <c i="1" r="AY59"/>
  <c i="3" r="K126"/>
  <c r="BE126"/>
  <c i="4" r="BK86"/>
  <c i="6" r="K90"/>
  <c r="BE90"/>
  <c i="2" r="K118"/>
  <c r="BE118"/>
  <c i="3" r="K97"/>
  <c r="BE97"/>
  <c i="5" r="BK93"/>
  <c i="4" r="K36"/>
  <c i="1" r="AY57"/>
  <c i="3" r="K96"/>
  <c r="BE96"/>
  <c i="6" r="K86"/>
  <c r="BE86"/>
  <c r="BK91"/>
  <c i="2" r="BK99"/>
  <c r="BK172"/>
  <c r="BK214"/>
  <c r="BK213"/>
  <c r="K213"/>
  <c r="K65"/>
  <c r="K102"/>
  <c r="BE102"/>
  <c r="K93"/>
  <c r="BE93"/>
  <c r="BK97"/>
  <c r="BK160"/>
  <c r="BK104"/>
  <c i="3" r="BK112"/>
  <c r="BK118"/>
  <c i="4" r="F37"/>
  <c i="1" r="BD57"/>
  <c i="3" r="K101"/>
  <c r="BE101"/>
  <c r="BK124"/>
  <c i="6" r="BK98"/>
  <c i="2" r="K106"/>
  <c r="BE106"/>
  <c r="BK156"/>
  <c r="K204"/>
  <c r="BE204"/>
  <c r="K174"/>
  <c r="BE174"/>
  <c r="K100"/>
  <c r="BE100"/>
  <c r="K89"/>
  <c r="BE89"/>
  <c i="3" r="K102"/>
  <c r="BE102"/>
  <c i="4" r="K87"/>
  <c r="BE87"/>
  <c i="3" r="BK106"/>
  <c r="F36"/>
  <c i="1" r="BC56"/>
  <c i="3" r="K93"/>
  <c r="BE93"/>
  <c r="K100"/>
  <c r="BE100"/>
  <c i="5" r="K87"/>
  <c r="BE87"/>
  <c i="6" r="BK96"/>
  <c i="2" r="K166"/>
  <c r="BE166"/>
  <c r="K154"/>
  <c r="BE154"/>
  <c r="K158"/>
  <c r="BE158"/>
  <c r="BK120"/>
  <c r="BK116"/>
  <c r="K96"/>
  <c r="BE96"/>
  <c i="3" r="K127"/>
  <c r="BE127"/>
  <c r="BK129"/>
  <c i="5" r="BK86"/>
  <c i="3" r="K110"/>
  <c r="BE110"/>
  <c i="6" r="BK89"/>
  <c r="F37"/>
  <c i="1" r="BD59"/>
  <c i="2" r="F39"/>
  <c i="1" r="BF55"/>
  <c i="2" r="BK195"/>
  <c r="K208"/>
  <c r="BE208"/>
  <c r="K94"/>
  <c r="BE94"/>
  <c r="K215"/>
  <c r="BE215"/>
  <c i="3" r="K105"/>
  <c r="BE105"/>
  <c i="6" r="F39"/>
  <c i="1" r="BF59"/>
  <c i="4" r="BK89"/>
  <c i="5" r="K94"/>
  <c r="BE94"/>
  <c i="2" r="F38"/>
  <c i="1" r="BE55"/>
  <c i="4" r="F39"/>
  <c i="1" r="BF57"/>
  <c i="2" r="K132"/>
  <c r="BE132"/>
  <c r="BK98"/>
  <c r="K122"/>
  <c r="BE122"/>
  <c r="K178"/>
  <c r="BE178"/>
  <c r="K197"/>
  <c r="BE197"/>
  <c i="3" r="BK115"/>
  <c r="BK98"/>
  <c i="6" r="F36"/>
  <c i="1" r="BC59"/>
  <c i="5" r="F38"/>
  <c i="1" r="BE58"/>
  <c i="2" r="K180"/>
  <c r="BE180"/>
  <c r="BK124"/>
  <c r="K88"/>
  <c r="BE88"/>
  <c r="BK114"/>
  <c r="K148"/>
  <c r="BE148"/>
  <c i="3" r="BK91"/>
  <c i="4" r="K90"/>
  <c r="BE90"/>
  <c i="2" r="K36"/>
  <c i="1" r="AY55"/>
  <c i="6" r="K100"/>
  <c r="BE100"/>
  <c i="2" r="K91"/>
  <c r="BE91"/>
  <c r="BK190"/>
  <c r="K209"/>
  <c r="BE209"/>
  <c r="K101"/>
  <c r="BE101"/>
  <c r="BK170"/>
  <c r="BK138"/>
  <c i="3" r="K107"/>
  <c r="BE107"/>
  <c r="K116"/>
  <c r="BE116"/>
  <c i="4" r="BK91"/>
  <c i="5" r="K92"/>
  <c r="BE92"/>
  <c i="3" r="F38"/>
  <c i="1" r="BE56"/>
  <c i="3" r="F39"/>
  <c i="1" r="BF56"/>
  <c i="3" r="K125"/>
  <c r="BE125"/>
  <c i="5" r="F37"/>
  <c i="1" r="BD58"/>
  <c i="4" r="F36"/>
  <c i="1" r="BC57"/>
  <c i="2" r="BK130"/>
  <c r="K108"/>
  <c r="BE108"/>
  <c r="K144"/>
  <c r="BE144"/>
  <c r="BK92"/>
  <c r="BK136"/>
  <c r="K202"/>
  <c r="BE202"/>
  <c r="BK90"/>
  <c i="3" r="K36"/>
  <c i="1" r="AY56"/>
  <c i="3" r="BK94"/>
  <c r="BK128"/>
  <c r="BK122"/>
  <c i="4" r="F38"/>
  <c i="1" r="BE57"/>
  <c i="2" r="K216"/>
  <c r="BE216"/>
  <c r="K168"/>
  <c r="BE168"/>
  <c r="K152"/>
  <c r="BE152"/>
  <c r="K211"/>
  <c r="BE211"/>
  <c i="3" r="BK88"/>
  <c r="BK87"/>
  <c r="K87"/>
  <c r="K63"/>
  <c r="K99"/>
  <c r="BE99"/>
  <c i="4" r="BK94"/>
  <c r="BK92"/>
  <c i="6" r="K97"/>
  <c r="BE97"/>
  <c i="3" r="K108"/>
  <c r="BE108"/>
  <c i="5" r="K96"/>
  <c r="BE96"/>
  <c i="2" l="1" r="R86"/>
  <c r="R85"/>
  <c r="J61"/>
  <c r="K31"/>
  <c i="1" r="AT55"/>
  <c i="3" r="X85"/>
  <c r="R85"/>
  <c r="J61"/>
  <c r="K31"/>
  <c i="1" r="AT56"/>
  <c i="3" r="V85"/>
  <c r="T85"/>
  <c i="1" r="AW56"/>
  <c i="2" r="J62"/>
  <c i="4" r="J62"/>
  <c i="5" r="I63"/>
  <c i="6" r="J63"/>
  <c i="4" r="J63"/>
  <c i="6" r="R83"/>
  <c r="J61"/>
  <c r="K31"/>
  <c i="1" r="AT59"/>
  <c i="6" r="Q84"/>
  <c r="I62"/>
  <c i="4" r="Q84"/>
  <c r="Q83"/>
  <c r="I61"/>
  <c r="K30"/>
  <c i="1" r="AS57"/>
  <c i="3" r="J63"/>
  <c r="Q85"/>
  <c r="I61"/>
  <c r="K30"/>
  <c i="1" r="AS56"/>
  <c i="2" r="I62"/>
  <c i="5" r="J63"/>
  <c i="2" r="BK105"/>
  <c r="K105"/>
  <c r="K63"/>
  <c i="4" r="BK85"/>
  <c r="BK84"/>
  <c r="K84"/>
  <c r="K62"/>
  <c i="3" r="BK109"/>
  <c r="K109"/>
  <c r="K65"/>
  <c i="5" r="BK85"/>
  <c r="BK84"/>
  <c r="K84"/>
  <c r="K62"/>
  <c i="6" r="BK85"/>
  <c r="K85"/>
  <c r="K63"/>
  <c i="3" r="BK90"/>
  <c r="K90"/>
  <c r="K64"/>
  <c i="5" r="F35"/>
  <c i="1" r="BB58"/>
  <c i="6" r="K35"/>
  <c i="1" r="AX59"/>
  <c r="AV59"/>
  <c i="4" r="K35"/>
  <c i="1" r="AX57"/>
  <c r="AV57"/>
  <c r="BF54"/>
  <c r="W33"/>
  <c r="BD54"/>
  <c r="W31"/>
  <c i="2" r="K35"/>
  <c i="1" r="AX55"/>
  <c r="AV55"/>
  <c i="4" r="F35"/>
  <c i="1" r="BB57"/>
  <c r="BC54"/>
  <c r="W30"/>
  <c i="3" r="F35"/>
  <c i="1" r="BB56"/>
  <c i="2" r="F35"/>
  <c i="1" r="BB55"/>
  <c r="AW54"/>
  <c i="3" r="K35"/>
  <c i="1" r="AX56"/>
  <c r="AV56"/>
  <c r="BE54"/>
  <c r="BA54"/>
  <c i="6" r="F35"/>
  <c i="1" r="BB59"/>
  <c i="5" r="K35"/>
  <c i="1" r="AX58"/>
  <c r="AV58"/>
  <c i="3" l="1" r="BK85"/>
  <c r="K85"/>
  <c r="K61"/>
  <c i="5" r="K85"/>
  <c r="K63"/>
  <c i="4" r="I62"/>
  <c r="BK83"/>
  <c r="K83"/>
  <c r="K61"/>
  <c i="5" r="BK83"/>
  <c r="K83"/>
  <c r="K61"/>
  <c i="6" r="Q83"/>
  <c r="I61"/>
  <c r="K30"/>
  <c i="1" r="AS59"/>
  <c i="6" r="BK84"/>
  <c r="K84"/>
  <c r="K62"/>
  <c i="2" r="BK86"/>
  <c r="K86"/>
  <c r="K62"/>
  <c i="4" r="K85"/>
  <c r="K63"/>
  <c i="1" r="AZ54"/>
  <c r="AY54"/>
  <c r="AK30"/>
  <c r="BB54"/>
  <c r="AX54"/>
  <c r="AK29"/>
  <c r="AS54"/>
  <c r="W32"/>
  <c r="AT54"/>
  <c i="6" l="1" r="BK83"/>
  <c r="K83"/>
  <c r="K61"/>
  <c i="2" r="BK85"/>
  <c r="K85"/>
  <c i="3" r="K32"/>
  <c i="1" r="AG56"/>
  <c i="5" r="K32"/>
  <c i="1" r="AG58"/>
  <c r="AN58"/>
  <c i="2" r="K32"/>
  <c i="1" r="AG55"/>
  <c r="W29"/>
  <c i="4" r="K32"/>
  <c i="1" r="AG57"/>
  <c r="AN57"/>
  <c r="AV54"/>
  <c i="3" l="1" r="K41"/>
  <c i="2" r="K61"/>
  <c i="5" r="K41"/>
  <c i="4" r="K41"/>
  <c i="2" r="K41"/>
  <c i="1" r="AN55"/>
  <c r="AN56"/>
  <c i="6" r="K32"/>
  <c i="1" r="AG59"/>
  <c r="AG54"/>
  <c r="AK26"/>
  <c r="AK35"/>
  <c l="1" r="AN54"/>
  <c i="6" r="K41"/>
  <c i="1" r="AN5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<sst xmlns="http://schemas.openxmlformats.org/spreadsheetml/2006/main">
  <si>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</si>
  <si>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</si>
  <si>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</si>
  <si>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</si>
  <si>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</si>
  <si>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</si>
  <si>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{49330512-4564-42f7-872e-160574fec5d5}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</si>
  <si>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</si>
  <si>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</si>
  <si>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</si>
  <si>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</si>
  <si>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</si>
  <si>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</si>
  <si>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</si>
  <si>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</si>
  <si>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</si>
  <si>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</si>
  <si>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</si>
  <si>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Výsadba zeleného pásu v k.ú. Zvěrotice</t>
  </si>
  <si>
    <t>0,1</t>
  </si>
  <si>
    <t>KSO:</t>
  </si>
  <si>
    <t/>
  </si>
  <si>
    <t>CC-CZ:</t>
  </si>
  <si>
    <t>1</t>
  </si>
  <si>
    <t>Místo:</t>
  </si>
  <si>
    <t>Zvěrotice</t>
  </si>
  <si>
    <t>Datum:</t>
  </si>
  <si>
    <t>13. 6. 2023</t>
  </si>
  <si>
    <t>10</t>
  </si>
  <si>
    <t>100</t>
  </si>
  <si>
    <t>Zadavatel:</t>
  </si>
  <si>
    <t>IČ:</t>
  </si>
  <si>
    <t>01312774</t>
  </si>
  <si>
    <t>Státní pozemkový úřad, Pobočka Tábor</t>
  </si>
  <si>
    <t>DIČ:</t>
  </si>
  <si>
    <t>Uchazeč:</t>
  </si>
  <si>
    <t>Vyplň údaj</t>
  </si>
  <si>
    <t>Projektant:</t>
  </si>
  <si>
    <t>Ing. Věra Hrubá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</si>
  <si>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</si>
  <si>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</si>
  <si>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</si>
  <si>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</si>
  <si>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</si>
  <si>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</si>
  <si>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</si>
  <si>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</si>
  <si>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</si>
  <si>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</si>
  <si>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</si>
  <si>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</si>
  <si>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</si>
  <si>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</si>
  <si>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</si>
  <si>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</si>
  <si>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</si>
  <si>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</si>
  <si>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</si>
  <si>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</si>
  <si>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</si>
  <si>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</si>
  <si>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</si>
  <si>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</si>
  <si>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</si>
  <si>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</si>
  <si>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</si>
  <si>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</si>
  <si>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</si>
  <si>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</si>
  <si>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</si>
  <si>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</si>
  <si>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</si>
  <si>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</si>
  <si>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</si>
  <si>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</si>
  <si>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</si>
  <si>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</si>
  <si>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</si>
  <si>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</si>
  <si>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</si>
  <si>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</si>
  <si>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</si>
  <si>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</si>
  <si>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</si>
  <si>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</si>
  <si>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Zelený pás</t>
  </si>
  <si>
    <t>STA</t>
  </si>
  <si>
    <t>{2b1a0826-aed6-408d-89e9-d32f1458d3ff}</t>
  </si>
  <si>
    <t>2</t>
  </si>
  <si>
    <t>002</t>
  </si>
  <si>
    <t>Sazenice</t>
  </si>
  <si>
    <t>{a12cc362-cbb0-4119-933a-95214a126b51}</t>
  </si>
  <si>
    <t>003</t>
  </si>
  <si>
    <t>Povýsadbová péče 1.rok</t>
  </si>
  <si>
    <t>{7c7736ca-3650-46fc-bc1d-29f945771296}</t>
  </si>
  <si>
    <t>004</t>
  </si>
  <si>
    <t>Povýsadbová péče 2.rok</t>
  </si>
  <si>
    <t>{39a18d90-5ba0-4be2-b3a1-d127a8218b0c}</t>
  </si>
  <si>
    <t>005</t>
  </si>
  <si>
    <t>Povýsadbová péče 3.rok</t>
  </si>
  <si>
    <t>{303d9314-27b9-4782-82f4-bf31736361a9}</t>
  </si>
  <si>
    <t>KRYCÍ LIST SOUPISU PRACÍ</t>
  </si>
  <si>
    <t>Objekt:</t>
  </si>
  <si>
    <t>001 - Zelený pás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</si>
  <si>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</si>
  <si>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</si>
  <si>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</si>
  <si>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</si>
  <si>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</si>
  <si>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</si>
  <si>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</si>
  <si>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</si>
  <si>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</si>
  <si>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</si>
  <si>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</si>
  <si>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</si>
  <si>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</si>
  <si>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</si>
  <si>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</si>
  <si>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</si>
  <si>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</si>
  <si>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</si>
  <si>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</si>
  <si>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</si>
  <si>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</si>
  <si>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</si>
  <si>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</si>
  <si>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</si>
  <si>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</si>
  <si>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</si>
  <si>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</si>
  <si>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</si>
  <si>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</si>
  <si>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</si>
  <si>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</si>
  <si>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</si>
  <si>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</si>
  <si>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56</t>
  </si>
  <si>
    <t>M</t>
  </si>
  <si>
    <t>M040</t>
  </si>
  <si>
    <t xml:space="preserve">Kůly ke stromům listnatým délka 3 m pro stromy listnaté alejové 139 x 3  a špičáky  351 x 1</t>
  </si>
  <si>
    <t>ks</t>
  </si>
  <si>
    <t>8</t>
  </si>
  <si>
    <t>4</t>
  </si>
  <si>
    <t>1269242895</t>
  </si>
  <si>
    <t>57</t>
  </si>
  <si>
    <t>M041</t>
  </si>
  <si>
    <t xml:space="preserve">Kůly ke  stromům jehličnatým, délka 2 m</t>
  </si>
  <si>
    <t>1045036569</t>
  </si>
  <si>
    <t>58</t>
  </si>
  <si>
    <t>M042</t>
  </si>
  <si>
    <t>Příčky z půlené kulatiny, délka 50 cm</t>
  </si>
  <si>
    <t>1853562385</t>
  </si>
  <si>
    <t>59</t>
  </si>
  <si>
    <t>M043</t>
  </si>
  <si>
    <t>Úvazky bavlněné, široký popruh</t>
  </si>
  <si>
    <t>1896836945</t>
  </si>
  <si>
    <t>60</t>
  </si>
  <si>
    <t>M044</t>
  </si>
  <si>
    <t>Rákos na bandáž kmenů list.stromů, výška 1,5 m</t>
  </si>
  <si>
    <t>m</t>
  </si>
  <si>
    <t>150084767</t>
  </si>
  <si>
    <t>61</t>
  </si>
  <si>
    <t>M045</t>
  </si>
  <si>
    <t xml:space="preserve">Zemina pro výměnu půdy v jamkách 2970x 0,027+165x0,125+351x0,25+ 95 x0,25 +139x0,5  = 281,82m3</t>
  </si>
  <si>
    <t>m3</t>
  </si>
  <si>
    <t>2109940511</t>
  </si>
  <si>
    <t>62</t>
  </si>
  <si>
    <t>M046</t>
  </si>
  <si>
    <t xml:space="preserve">Štěpka na mulčování kořenových misek stromů,  a záhonů keřů   1771 m2x 0,1 m</t>
  </si>
  <si>
    <t>-829440214</t>
  </si>
  <si>
    <t>63</t>
  </si>
  <si>
    <t>M047</t>
  </si>
  <si>
    <t>Tabletové hnojivo pro dřeviny 6ks stromy 3 ks keře</t>
  </si>
  <si>
    <t>1785105194</t>
  </si>
  <si>
    <t>64</t>
  </si>
  <si>
    <t>M048</t>
  </si>
  <si>
    <t xml:space="preserve">Travní směs luční na rovinu VV17/1 krajinná směs s jetelem plazivým 3335  m2 x 0,025 kg</t>
  </si>
  <si>
    <t>kg</t>
  </si>
  <si>
    <t>2867902</t>
  </si>
  <si>
    <t>65</t>
  </si>
  <si>
    <t>M049</t>
  </si>
  <si>
    <t>Travní směs luční na svahy VV 18/2 protierozní směs dočasná 6164 m2 x 0,025</t>
  </si>
  <si>
    <t>1509459882</t>
  </si>
  <si>
    <t>66</t>
  </si>
  <si>
    <t>M050</t>
  </si>
  <si>
    <t>Půdní kondicioner pro stromy a keře</t>
  </si>
  <si>
    <t>1364428525</t>
  </si>
  <si>
    <t>67</t>
  </si>
  <si>
    <t>M051</t>
  </si>
  <si>
    <t xml:space="preserve">Přípravek pro chem. odplevelení ploch pro trávníky a záhony keřů    1,27ha x 12  l</t>
  </si>
  <si>
    <t>l</t>
  </si>
  <si>
    <t>-131014002</t>
  </si>
  <si>
    <t>68</t>
  </si>
  <si>
    <t>M052</t>
  </si>
  <si>
    <t>Netkaná textilie proti prorůstání plevelů kolem kořenových misek stromů</t>
  </si>
  <si>
    <t>m2</t>
  </si>
  <si>
    <t>1188598387</t>
  </si>
  <si>
    <t>70</t>
  </si>
  <si>
    <t>M054</t>
  </si>
  <si>
    <t>Chránič proti okusu samosvorný 50x80 na kmeny stromů listnatých</t>
  </si>
  <si>
    <t>-1757182935</t>
  </si>
  <si>
    <t>71</t>
  </si>
  <si>
    <t>M055</t>
  </si>
  <si>
    <t>Nátěrová látka proti okusu pro jehločnaté stromy 95 ks</t>
  </si>
  <si>
    <t>1010092783</t>
  </si>
  <si>
    <t>72</t>
  </si>
  <si>
    <t>M056</t>
  </si>
  <si>
    <t xml:space="preserve">Jutová textilie pro zatravnění GTX J  500 g  role 50 m šířka role 1,22 m  pro trávníky</t>
  </si>
  <si>
    <t>-68800297</t>
  </si>
  <si>
    <t>73</t>
  </si>
  <si>
    <t>M057</t>
  </si>
  <si>
    <t xml:space="preserve">Protierozní geotextilie Kokos  GTX C 400  pro výsadby role 50m  šířka 2 m  pro výsadby stromů a keřů</t>
  </si>
  <si>
    <t>1677335099</t>
  </si>
  <si>
    <t>74</t>
  </si>
  <si>
    <t>M058</t>
  </si>
  <si>
    <t xml:space="preserve">Upevňovací ocelové skoby tvar U 100 ks  jutová rohož 4932 ks kokosová rohož 3 072 ks = 8004 ks</t>
  </si>
  <si>
    <t>1523340279</t>
  </si>
  <si>
    <t>Zemní práce</t>
  </si>
  <si>
    <t>3</t>
  </si>
  <si>
    <t>K</t>
  </si>
  <si>
    <t>119005131</t>
  </si>
  <si>
    <t>Vytyčení výsadeb s rozmístěním rostlin dle projektové dokumentace zapojených nebo v záhonu, plochy přes 100 m2 ve sponu</t>
  </si>
  <si>
    <t>CS ÚRS 2023 01</t>
  </si>
  <si>
    <t>1869971959</t>
  </si>
  <si>
    <t>Online PSC</t>
  </si>
  <si>
    <t>https://podminky.urs.cz/item/CS_URS_2023_01/119005131</t>
  </si>
  <si>
    <t>181114711</t>
  </si>
  <si>
    <t>Odstranění kamene z pozemku sebráním kamene, hmotnosti jednotlivě do 15 kg</t>
  </si>
  <si>
    <t>-2038408253</t>
  </si>
  <si>
    <t>https://podminky.urs.cz/item/CS_URS_2023_01/181114711</t>
  </si>
  <si>
    <t>5</t>
  </si>
  <si>
    <t>181411121</t>
  </si>
  <si>
    <t>Založení trávníku na půdě předem připravené plochy do 1000 m2 výsevem včetně utažení lučního v rovině nebo na svahu do 1:5</t>
  </si>
  <si>
    <t>-1906625688</t>
  </si>
  <si>
    <t>https://podminky.urs.cz/item/CS_URS_2023_01/181411121</t>
  </si>
  <si>
    <t>6</t>
  </si>
  <si>
    <t>181411123</t>
  </si>
  <si>
    <t>Založení trávníku na půdě předem připravené plochy do 1000 m2 výsevem včetně utažení lučního na svahu přes 1:2 do 1:1</t>
  </si>
  <si>
    <t>829509615</t>
  </si>
  <si>
    <t>https://podminky.urs.cz/item/CS_URS_2023_01/181411123</t>
  </si>
  <si>
    <t>7</t>
  </si>
  <si>
    <t>182111111</t>
  </si>
  <si>
    <t>Zpevnění svahu tkaninou nebo rohoží na svahu sklonu přes 1:2 do 1:1</t>
  </si>
  <si>
    <t>998983795</t>
  </si>
  <si>
    <t>https://podminky.urs.cz/item/CS_URS_2023_01/182111111</t>
  </si>
  <si>
    <t>183101313</t>
  </si>
  <si>
    <t>Hloubení jamek pro vysazování rostlin v zemině skupiny 1 až 4 s výměnou půdy z 100% v rovině nebo na svahu do 1:5, objemu přes 0,02 do 0,05 m3</t>
  </si>
  <si>
    <t>kus</t>
  </si>
  <si>
    <t>-686600690</t>
  </si>
  <si>
    <t>https://podminky.urs.cz/item/CS_URS_2023_01/183101313</t>
  </si>
  <si>
    <t>9</t>
  </si>
  <si>
    <t>183105313</t>
  </si>
  <si>
    <t>Hloubení jamek pro vysazování rostlin v zemině skupiny 1 až 4 s výměnou půdy z 100% na svahu přes 1:2 do 1:1, objemu přes 0,02 do 0,05 m3</t>
  </si>
  <si>
    <t>251186320</t>
  </si>
  <si>
    <t>https://podminky.urs.cz/item/CS_URS_2023_01/183105313</t>
  </si>
  <si>
    <t>183151111</t>
  </si>
  <si>
    <t>Hloubení jam pro výsadbu dřevin strojně v rovině nebo ve svahu do 1:5, objem do 0,20 m3</t>
  </si>
  <si>
    <t>1483605812</t>
  </si>
  <si>
    <t>https://podminky.urs.cz/item/CS_URS_2023_01/183151111</t>
  </si>
  <si>
    <t>11</t>
  </si>
  <si>
    <t>183151115</t>
  </si>
  <si>
    <t>Hloubení jam pro výsadbu dřevin strojně v rovině nebo ve svahu do 1:5, objem přes 0,70 do 1,10 m3</t>
  </si>
  <si>
    <t>-1783582259</t>
  </si>
  <si>
    <t>https://podminky.urs.cz/item/CS_URS_2023_01/183151115</t>
  </si>
  <si>
    <t>12</t>
  </si>
  <si>
    <t>183151151</t>
  </si>
  <si>
    <t>Hloubení jam pro výsadbu dřevin strojně ve svahu přes 1:2 do 1:1, objem do 0,20 m3</t>
  </si>
  <si>
    <t>1121239409</t>
  </si>
  <si>
    <t>https://podminky.urs.cz/item/CS_URS_2023_01/183151151</t>
  </si>
  <si>
    <t>13</t>
  </si>
  <si>
    <t>183151155</t>
  </si>
  <si>
    <t>Hloubení jam pro výsadbu dřevin strojně ve svahu přes 1:2 do 1:1, objem přes 0,70 do 1,10 m3</t>
  </si>
  <si>
    <t>-817906612</t>
  </si>
  <si>
    <t>https://podminky.urs.cz/item/CS_URS_2023_01/183151155</t>
  </si>
  <si>
    <t>14</t>
  </si>
  <si>
    <t>183403114</t>
  </si>
  <si>
    <t>Obdělání půdy kultivátorováním v rovině nebo na svahu do 1:5</t>
  </si>
  <si>
    <t>-635101895</t>
  </si>
  <si>
    <t>https://podminky.urs.cz/item/CS_URS_2023_01/183403114</t>
  </si>
  <si>
    <t>183403151</t>
  </si>
  <si>
    <t>Obdělání půdy smykováním v rovině nebo na svahu do 1:5</t>
  </si>
  <si>
    <t>1254842506</t>
  </si>
  <si>
    <t>https://podminky.urs.cz/item/CS_URS_2023_01/183403151</t>
  </si>
  <si>
    <t>16</t>
  </si>
  <si>
    <t>183403152</t>
  </si>
  <si>
    <t>Obdělání půdy vláčením v rovině nebo na svahu do 1:5</t>
  </si>
  <si>
    <t>203108353</t>
  </si>
  <si>
    <t>https://podminky.urs.cz/item/CS_URS_2023_01/183403152</t>
  </si>
  <si>
    <t>17</t>
  </si>
  <si>
    <t>183403153</t>
  </si>
  <si>
    <t>Obdělání půdy hrabáním v rovině nebo na svahu do 1:5</t>
  </si>
  <si>
    <t>-596618028</t>
  </si>
  <si>
    <t>https://podminky.urs.cz/item/CS_URS_2023_01/183403153</t>
  </si>
  <si>
    <t>18</t>
  </si>
  <si>
    <t>183403161</t>
  </si>
  <si>
    <t>Obdělání půdy válením v rovině nebo na svahu do 1:5</t>
  </si>
  <si>
    <t>-1598433074</t>
  </si>
  <si>
    <t>https://podminky.urs.cz/item/CS_URS_2023_01/183403161</t>
  </si>
  <si>
    <t>19</t>
  </si>
  <si>
    <t>184102111</t>
  </si>
  <si>
    <t>Výsadba dřeviny s balem do předem vyhloubené jamky se zalitím v rovině nebo na svahu do 1:5, při průměru balu přes 100 do 200 mm</t>
  </si>
  <si>
    <t>1853256539</t>
  </si>
  <si>
    <t>https://podminky.urs.cz/item/CS_URS_2023_01/184102111</t>
  </si>
  <si>
    <t>20</t>
  </si>
  <si>
    <t>184102112</t>
  </si>
  <si>
    <t>Výsadba dřeviny s balem do předem vyhloubené jamky se zalitím v rovině nebo na svahu do 1:5, při průměru balu přes 200 do 300 mm</t>
  </si>
  <si>
    <t>-719141614</t>
  </si>
  <si>
    <t>https://podminky.urs.cz/item/CS_URS_2023_01/184102112</t>
  </si>
  <si>
    <t>184102114</t>
  </si>
  <si>
    <t>Výsadba dřeviny s balem do předem vyhloubené jamky se zalitím v rovině nebo na svahu do 1:5, při průměru balu přes 400 do 500 mm</t>
  </si>
  <si>
    <t>1145148360</t>
  </si>
  <si>
    <t>https://podminky.urs.cz/item/CS_URS_2023_01/184102114</t>
  </si>
  <si>
    <t>22</t>
  </si>
  <si>
    <t>184102131</t>
  </si>
  <si>
    <t>Výsadba dřeviny s balem do předem vyhloubené jamky se zalitím na svahu přes 1:2 do 1:1, při průměru balu přes 100 do 200 mm</t>
  </si>
  <si>
    <t>39232425</t>
  </si>
  <si>
    <t>https://podminky.urs.cz/item/CS_URS_2023_01/184102131</t>
  </si>
  <si>
    <t>23</t>
  </si>
  <si>
    <t>184102132</t>
  </si>
  <si>
    <t>Výsadba dřeviny s balem do předem vyhloubené jamky se zalitím na svahu přes 1:2 do 1:1, při průměru balu přes 200 do 300 mm</t>
  </si>
  <si>
    <t>-2088741614</t>
  </si>
  <si>
    <t>https://podminky.urs.cz/item/CS_URS_2023_01/184102132</t>
  </si>
  <si>
    <t>24</t>
  </si>
  <si>
    <t>184102133</t>
  </si>
  <si>
    <t>Výsadba dřeviny s balem do předem vyhloubené jamky se zalitím na svahu přes 1:2 do 1:1, při průměru balu přes 300 do 400 mm</t>
  </si>
  <si>
    <t>1405300441</t>
  </si>
  <si>
    <t>https://podminky.urs.cz/item/CS_URS_2023_01/184102133</t>
  </si>
  <si>
    <t>51</t>
  </si>
  <si>
    <t>184215112</t>
  </si>
  <si>
    <t>Ukotvení dřeviny kůly v rovině nebo na svahu do 1:5 jedním kůlem, délky přes 1 do 2 m</t>
  </si>
  <si>
    <t>-1348304613</t>
  </si>
  <si>
    <t>https://podminky.urs.cz/item/CS_URS_2023_01/184215112</t>
  </si>
  <si>
    <t>25</t>
  </si>
  <si>
    <t>184215113</t>
  </si>
  <si>
    <t>Ukotvení dřeviny kůly v rovině nebo na svahu do 1:5 jedním kůlem, délky přes 2 do 3 m</t>
  </si>
  <si>
    <t>577810910</t>
  </si>
  <si>
    <t>https://podminky.urs.cz/item/CS_URS_2023_01/184215113</t>
  </si>
  <si>
    <t>26</t>
  </si>
  <si>
    <t>184215133</t>
  </si>
  <si>
    <t>Ukotvení dřeviny kůly v rovině nebo na svahu do 1:5 třemi kůly, délky přes 2 do 3 m</t>
  </si>
  <si>
    <t>1800183544</t>
  </si>
  <si>
    <t>https://podminky.urs.cz/item/CS_URS_2023_01/184215133</t>
  </si>
  <si>
    <t>27</t>
  </si>
  <si>
    <t>184215411</t>
  </si>
  <si>
    <t>Zhotovení závlahové mísy u solitérních dřevin v rovině nebo na svahu do 1:5, o průměru mísy do 0,5 m</t>
  </si>
  <si>
    <t>1418872076</t>
  </si>
  <si>
    <t>https://podminky.urs.cz/item/CS_URS_2023_01/184215411</t>
  </si>
  <si>
    <t>28</t>
  </si>
  <si>
    <t>184215412</t>
  </si>
  <si>
    <t>Zhotovení závlahové mísy u solitérních dřevin v rovině nebo na svahu do 1:5, o průměru mísy přes 0,5 do 1 m</t>
  </si>
  <si>
    <t>1534166251</t>
  </si>
  <si>
    <t>https://podminky.urs.cz/item/CS_URS_2023_01/184215412</t>
  </si>
  <si>
    <t>29</t>
  </si>
  <si>
    <t>184215431</t>
  </si>
  <si>
    <t>Zhotovení závlahové mísy u solitérních dřevin na svahu přes 1:2 do 1:1, o průměru mísy do 0,5 m</t>
  </si>
  <si>
    <t>868329395</t>
  </si>
  <si>
    <t>https://podminky.urs.cz/item/CS_URS_2023_01/184215431</t>
  </si>
  <si>
    <t>30</t>
  </si>
  <si>
    <t>184215432</t>
  </si>
  <si>
    <t>Zhotovení závlahové mísy u solitérních dřevin na svahu přes 1:2 do 1:1, o průměru mísy přes 1 m</t>
  </si>
  <si>
    <t>2090596715</t>
  </si>
  <si>
    <t>https://podminky.urs.cz/item/CS_URS_2023_01/184215432</t>
  </si>
  <si>
    <t>31</t>
  </si>
  <si>
    <t>184501141</t>
  </si>
  <si>
    <t>Zhotovení obalu kmene z rákosové nebo kokosové rohože v rovině nebo na svahu do 1:5</t>
  </si>
  <si>
    <t>1359787714</t>
  </si>
  <si>
    <t>https://podminky.urs.cz/item/CS_URS_2023_01/184501141</t>
  </si>
  <si>
    <t>32</t>
  </si>
  <si>
    <t>184501143</t>
  </si>
  <si>
    <t>Zhotovení obalu kmene z rákosové nebo kokosové rohože na svahu přes 1:2 do 1:1</t>
  </si>
  <si>
    <t>2081147265</t>
  </si>
  <si>
    <t>https://podminky.urs.cz/item/CS_URS_2023_01/184501143</t>
  </si>
  <si>
    <t>33</t>
  </si>
  <si>
    <t>184813111</t>
  </si>
  <si>
    <t>Ošetřování a ochrana stromů proti škodám způsobeným zvěří nátěrem nebo postřikem</t>
  </si>
  <si>
    <t>-1299891579</t>
  </si>
  <si>
    <t>https://podminky.urs.cz/item/CS_URS_2023_01/184813111</t>
  </si>
  <si>
    <t>34</t>
  </si>
  <si>
    <t>184813125</t>
  </si>
  <si>
    <t>Ochrana dřevin před okusem zvěří ručně Příplatek k ceně za mechanickou ochranu ve svahu přes 1:5 do 1:2</t>
  </si>
  <si>
    <t>-2099756910</t>
  </si>
  <si>
    <t>https://podminky.urs.cz/item/CS_URS_2023_01/184813125</t>
  </si>
  <si>
    <t>35</t>
  </si>
  <si>
    <t>184813126</t>
  </si>
  <si>
    <t>Ochrana dřevin před okusem zvěří ručně Příplatek k ceně za mechanickou ochranu ve svahu přes 1:2 do 1:1</t>
  </si>
  <si>
    <t>655284173</t>
  </si>
  <si>
    <t>https://podminky.urs.cz/item/CS_URS_2023_01/184813126</t>
  </si>
  <si>
    <t>36</t>
  </si>
  <si>
    <t>184813139</t>
  </si>
  <si>
    <t>Ochrana dřevin před okusem zvěří chemicky Příplatek k ceně za chemickou ochranu ve svahu přes 1:2 do 1:1</t>
  </si>
  <si>
    <t>1899968936</t>
  </si>
  <si>
    <t>https://podminky.urs.cz/item/CS_URS_2023_01/184813139</t>
  </si>
  <si>
    <t>52</t>
  </si>
  <si>
    <t>184813511</t>
  </si>
  <si>
    <t>Chemické odplevelení půdy před založením kultury, trávníku nebo zpevněných ploch ručně o jakékoli výměře postřikem na široko v rovině nebo na svahu do 1:5</t>
  </si>
  <si>
    <t>276347231</t>
  </si>
  <si>
    <t>https://podminky.urs.cz/item/CS_URS_2023_01/184813511</t>
  </si>
  <si>
    <t>53</t>
  </si>
  <si>
    <t>184813513</t>
  </si>
  <si>
    <t>Chemické odplevelení půdy před založením kultury, trávníku nebo zpevněných ploch ručně o jakékoli výměře postřikem na široko na svahu přes 1:2 do 1:1</t>
  </si>
  <si>
    <t>-395109679</t>
  </si>
  <si>
    <t>https://podminky.urs.cz/item/CS_URS_2023_01/184813513</t>
  </si>
  <si>
    <t>37</t>
  </si>
  <si>
    <t>184851412</t>
  </si>
  <si>
    <t>Zpětný řez keřů po výsadbě netrnitých, výšky přes 0,5 m do 1 m</t>
  </si>
  <si>
    <t>712964414</t>
  </si>
  <si>
    <t>https://podminky.urs.cz/item/CS_URS_2023_01/184851412</t>
  </si>
  <si>
    <t>38</t>
  </si>
  <si>
    <t>184851413</t>
  </si>
  <si>
    <t>Zpětný řez keřů po výsadbě netrnitých, výšky přes 1 m</t>
  </si>
  <si>
    <t>1538523593</t>
  </si>
  <si>
    <t>https://podminky.urs.cz/item/CS_URS_2023_01/184851413</t>
  </si>
  <si>
    <t>39</t>
  </si>
  <si>
    <t>184911311</t>
  </si>
  <si>
    <t>Položení mulčovací textilie proti prorůstání plevelů kolem vysázených rostlin v rovině nebo na svahu do 1:5</t>
  </si>
  <si>
    <t>-1259520368</t>
  </si>
  <si>
    <t>https://podminky.urs.cz/item/CS_URS_2023_01/184911311</t>
  </si>
  <si>
    <t>40</t>
  </si>
  <si>
    <t>184911313</t>
  </si>
  <si>
    <t>Položení mulčovací textilie proti prorůstání plevelů kolem vysázených rostlin na svahu přes 1:2 do 1:1</t>
  </si>
  <si>
    <t>-93187950</t>
  </si>
  <si>
    <t>https://podminky.urs.cz/item/CS_URS_2023_01/184911313</t>
  </si>
  <si>
    <t>41</t>
  </si>
  <si>
    <t>184911421</t>
  </si>
  <si>
    <t>Mulčování vysazených rostlin mulčovací kůrou, tl. do 100 mm v rovině nebo na svahu do 1:5</t>
  </si>
  <si>
    <t>1623785601</t>
  </si>
  <si>
    <t>https://podminky.urs.cz/item/CS_URS_2023_01/184911421</t>
  </si>
  <si>
    <t>42</t>
  </si>
  <si>
    <t>184911423</t>
  </si>
  <si>
    <t>Mulčování vysazených rostlin mulčovací kůrou, tl. do 100 mm na svahu přes 1:2 do 1:1</t>
  </si>
  <si>
    <t>-1268072942</t>
  </si>
  <si>
    <t>https://podminky.urs.cz/item/CS_URS_2023_01/184911423</t>
  </si>
  <si>
    <t>43</t>
  </si>
  <si>
    <t>185802114</t>
  </si>
  <si>
    <t>Hnojení půdy nebo trávníku v rovině nebo na svahu do 1:5 umělým hnojivem s rozdělením k jednotlivým rostlinám</t>
  </si>
  <si>
    <t>-1502696206</t>
  </si>
  <si>
    <t>https://podminky.urs.cz/item/CS_URS_2023_01/185802114</t>
  </si>
  <si>
    <t>VV</t>
  </si>
  <si>
    <t>12,6</t>
  </si>
  <si>
    <t>76</t>
  </si>
  <si>
    <t>185802115</t>
  </si>
  <si>
    <t>Hnojení půdy nebo trávníku v rovině nebo na svahu do 1:5 půdním kondicionérem s rozdělením k jednotlivým rostlinám</t>
  </si>
  <si>
    <t>1370963814</t>
  </si>
  <si>
    <t>https://podminky.urs.cz/item/CS_URS_2023_01/185802115</t>
  </si>
  <si>
    <t>44</t>
  </si>
  <si>
    <t>185802134</t>
  </si>
  <si>
    <t>Hnojení půdy nebo trávníku na svahu přes 1:2 do 1:1 umělým hnojivem s rozdělením k jednotlivým rostlinám</t>
  </si>
  <si>
    <t>-1941378480</t>
  </si>
  <si>
    <t>https://podminky.urs.cz/item/CS_URS_2023_01/185802134</t>
  </si>
  <si>
    <t>51,98</t>
  </si>
  <si>
    <t>77</t>
  </si>
  <si>
    <t>185802135</t>
  </si>
  <si>
    <t>Hnojení půdy nebo trávníku na svahu přes 1:2 do 1:1 půdním kondicionérem s rozdělením k jednotlivým rostlinám</t>
  </si>
  <si>
    <t>1939017466</t>
  </si>
  <si>
    <t>https://podminky.urs.cz/item/CS_URS_2023_01/185802135</t>
  </si>
  <si>
    <t>45</t>
  </si>
  <si>
    <t>185804312</t>
  </si>
  <si>
    <t>Zalití rostlin vodou plochy záhonů jednotlivě přes 20 m2</t>
  </si>
  <si>
    <t>-203910273</t>
  </si>
  <si>
    <t>https://podminky.urs.cz/item/CS_URS_2023_01/185804312</t>
  </si>
  <si>
    <t>46</t>
  </si>
  <si>
    <t>185851121</t>
  </si>
  <si>
    <t>Dovoz vody pro zálivku rostlin na vzdálenost do 1000 m</t>
  </si>
  <si>
    <t>1394548334</t>
  </si>
  <si>
    <t>https://podminky.urs.cz/item/CS_URS_2023_01/185851121</t>
  </si>
  <si>
    <t>47</t>
  </si>
  <si>
    <t>185851129</t>
  </si>
  <si>
    <t>Dovoz vody pro zálivku rostlin Příplatek k ceně za každých dalších i započatých 1000 m</t>
  </si>
  <si>
    <t>-2115104602</t>
  </si>
  <si>
    <t>https://podminky.urs.cz/item/CS_URS_2023_01/185851129</t>
  </si>
  <si>
    <t>48</t>
  </si>
  <si>
    <t>R-01</t>
  </si>
  <si>
    <t>Likvidace ruderálu po odstranění a odvozu 1/3</t>
  </si>
  <si>
    <t>581633910</t>
  </si>
  <si>
    <t>49</t>
  </si>
  <si>
    <t>R-02</t>
  </si>
  <si>
    <t>Instalace oplocenky včetně dodání materiálu</t>
  </si>
  <si>
    <t>-75289807</t>
  </si>
  <si>
    <t>998</t>
  </si>
  <si>
    <t>Přesun hmot</t>
  </si>
  <si>
    <t>50</t>
  </si>
  <si>
    <t>998231311</t>
  </si>
  <si>
    <t>Přesun hmot pro sadovnické a krajinářské úpravy - strojně dopravní vzdálenost do 5000 m</t>
  </si>
  <si>
    <t>t</t>
  </si>
  <si>
    <t>2069583221</t>
  </si>
  <si>
    <t>https://podminky.urs.cz/item/CS_URS_2023_01/998231311</t>
  </si>
  <si>
    <t>VRN</t>
  </si>
  <si>
    <t>Vedlejší rozpočtové náklady</t>
  </si>
  <si>
    <t>75</t>
  </si>
  <si>
    <t>030003001</t>
  </si>
  <si>
    <t>Zařízení staveniště</t>
  </si>
  <si>
    <t>kpl</t>
  </si>
  <si>
    <t>1024</t>
  </si>
  <si>
    <t>-1374310116</t>
  </si>
  <si>
    <t>54</t>
  </si>
  <si>
    <t>010001001</t>
  </si>
  <si>
    <t>Geodetické a projektové práce - zaměření skutečného stavu</t>
  </si>
  <si>
    <t>-1018269715</t>
  </si>
  <si>
    <t>55</t>
  </si>
  <si>
    <t>010001002</t>
  </si>
  <si>
    <t>Geodetické a projektové práce - vytýčení skutečného stavu</t>
  </si>
  <si>
    <t>-1483100614</t>
  </si>
  <si>
    <t>002 - Sazenice</t>
  </si>
  <si>
    <t>OST.1 - Sazenice</t>
  </si>
  <si>
    <t>O01.2 - Jehličnaté stromy s balem</t>
  </si>
  <si>
    <t>O01.3 - Listnaté keře s balem</t>
  </si>
  <si>
    <t>O01.1 - Listnaté stromy s balem</t>
  </si>
  <si>
    <t>OST.1</t>
  </si>
  <si>
    <t>O01.2</t>
  </si>
  <si>
    <t>Jehličnaté stromy s balem</t>
  </si>
  <si>
    <t>M022</t>
  </si>
  <si>
    <t xml:space="preserve">Pinus  sylvestris -  borovice  lesní 40/60</t>
  </si>
  <si>
    <t>256</t>
  </si>
  <si>
    <t>-1531943295</t>
  </si>
  <si>
    <t>R-03</t>
  </si>
  <si>
    <t>Ztratné 3%</t>
  </si>
  <si>
    <t>624120633</t>
  </si>
  <si>
    <t>O01.3</t>
  </si>
  <si>
    <t>Listnaté keře s balem</t>
  </si>
  <si>
    <t>M023</t>
  </si>
  <si>
    <t xml:space="preserve">Acer ginnala - javor ginnala 40/60,  5 l</t>
  </si>
  <si>
    <t>1590759160</t>
  </si>
  <si>
    <t>M024</t>
  </si>
  <si>
    <t xml:space="preserve">Amelanchier laevis- muchovník hladký  60/80</t>
  </si>
  <si>
    <t>2091430525</t>
  </si>
  <si>
    <t>M025</t>
  </si>
  <si>
    <t>Caragana arborescens - čimišník 40/60</t>
  </si>
  <si>
    <t>1041653268</t>
  </si>
  <si>
    <t>M026</t>
  </si>
  <si>
    <t xml:space="preserve">Cornus mas  - dřín obecný  60/80</t>
  </si>
  <si>
    <t>-873974574</t>
  </si>
  <si>
    <t>M027</t>
  </si>
  <si>
    <t>Cornus sanquinea - svída krvavá 60/100</t>
  </si>
  <si>
    <t>889028775</t>
  </si>
  <si>
    <t>M028</t>
  </si>
  <si>
    <t xml:space="preserve">Corylus avellana -  líska obecná 60/80</t>
  </si>
  <si>
    <t>-1411774189</t>
  </si>
  <si>
    <t>M029</t>
  </si>
  <si>
    <t xml:space="preserve">Crataegus monogyna  - hloh jednosemenný 60/80</t>
  </si>
  <si>
    <t>-1452112405</t>
  </si>
  <si>
    <t>M030</t>
  </si>
  <si>
    <t>Syringa vulgaris - šeřík obecný 60/80</t>
  </si>
  <si>
    <t>-153862097</t>
  </si>
  <si>
    <t>M031</t>
  </si>
  <si>
    <t>Cornus alba Sibirica - svída bílá 40/60</t>
  </si>
  <si>
    <t>1030379394</t>
  </si>
  <si>
    <t>M032</t>
  </si>
  <si>
    <t>Euonymus europaeus - brslen evropský 40/60</t>
  </si>
  <si>
    <t>-1680049290</t>
  </si>
  <si>
    <t>M033</t>
  </si>
  <si>
    <t>Ligustrum vulgare Atrovirens- ptačí zob obecný40/60</t>
  </si>
  <si>
    <t>-2097649417</t>
  </si>
  <si>
    <t>M034</t>
  </si>
  <si>
    <t xml:space="preserve">Physocarpus opulifolius - tavola  kalinolistá 40/60</t>
  </si>
  <si>
    <t>-568321594</t>
  </si>
  <si>
    <t>M035</t>
  </si>
  <si>
    <t xml:space="preserve">Viburnum opulus -  kalina obecná  40/60</t>
  </si>
  <si>
    <t>1237318167</t>
  </si>
  <si>
    <t>M036</t>
  </si>
  <si>
    <t xml:space="preserve">Rosa canina -  růže šípková 40/60</t>
  </si>
  <si>
    <t>1091338248</t>
  </si>
  <si>
    <t>M037</t>
  </si>
  <si>
    <t xml:space="preserve">Ribes alpinum -  meruzalka  alpská 20/30, 5L ko</t>
  </si>
  <si>
    <t>-366156347</t>
  </si>
  <si>
    <t>M038</t>
  </si>
  <si>
    <t xml:space="preserve">Spiraea douglasii -  tavolník douglasův 40/60</t>
  </si>
  <si>
    <t>-874515989</t>
  </si>
  <si>
    <t>M039</t>
  </si>
  <si>
    <t xml:space="preserve">Symphoricarpos albus  - pámelník bílý40/60</t>
  </si>
  <si>
    <t>-677456165</t>
  </si>
  <si>
    <t>R-04</t>
  </si>
  <si>
    <t>Ztratné 2%</t>
  </si>
  <si>
    <t>1401336788</t>
  </si>
  <si>
    <t>O01.1</t>
  </si>
  <si>
    <t>Listnaté stromy s balem</t>
  </si>
  <si>
    <t>M060</t>
  </si>
  <si>
    <t>Acer campestre - javor babyka 8/10</t>
  </si>
  <si>
    <t>-1091317615</t>
  </si>
  <si>
    <t>M001</t>
  </si>
  <si>
    <t xml:space="preserve">Acer platanoides -  javor  mléč</t>
  </si>
  <si>
    <t>518396049</t>
  </si>
  <si>
    <t>M002</t>
  </si>
  <si>
    <t>Alnus incana - olše šedá 8/10</t>
  </si>
  <si>
    <t>-535903055</t>
  </si>
  <si>
    <t>M003</t>
  </si>
  <si>
    <t xml:space="preserve">Betula  alba- bříza bílá  8/10</t>
  </si>
  <si>
    <t>-1021590233</t>
  </si>
  <si>
    <t>M004</t>
  </si>
  <si>
    <t>Carpinus betulus - habr obecný 8/10</t>
  </si>
  <si>
    <t>-595194819</t>
  </si>
  <si>
    <t>M005</t>
  </si>
  <si>
    <t>Crataegus monogyna - hloh obecný 8/10</t>
  </si>
  <si>
    <t>1018146558</t>
  </si>
  <si>
    <t>M006</t>
  </si>
  <si>
    <t xml:space="preserve">Malus  sylvestris  -  jabloň  lesní  8/10</t>
  </si>
  <si>
    <t>-1594041462</t>
  </si>
  <si>
    <t>M007</t>
  </si>
  <si>
    <t>Populus tremula - topol osika 8/10</t>
  </si>
  <si>
    <t>1424020738</t>
  </si>
  <si>
    <t>M008</t>
  </si>
  <si>
    <t xml:space="preserve">Prunus  avium - třešeň ptačí  8/10</t>
  </si>
  <si>
    <t>-987486347</t>
  </si>
  <si>
    <t>M009</t>
  </si>
  <si>
    <t xml:space="preserve">Prunus mahaleb - mahalebka  obecná  8/10</t>
  </si>
  <si>
    <t>-547920032</t>
  </si>
  <si>
    <t>M010</t>
  </si>
  <si>
    <t xml:space="preserve">Pyrus  communis - hrušeň obecná  8/10</t>
  </si>
  <si>
    <t>-1393657983</t>
  </si>
  <si>
    <t>M011</t>
  </si>
  <si>
    <t xml:space="preserve">Quercus  robur - dub  letní 8/10</t>
  </si>
  <si>
    <t>1780576410</t>
  </si>
  <si>
    <t>M012</t>
  </si>
  <si>
    <t xml:space="preserve">Sorbus intermedia - jeřáb prostřední  8/10</t>
  </si>
  <si>
    <t>-1763338428</t>
  </si>
  <si>
    <t>M013</t>
  </si>
  <si>
    <t xml:space="preserve">Sorbus aucuparia  -  jeřáb ptačíí 10/12</t>
  </si>
  <si>
    <t>1594317321</t>
  </si>
  <si>
    <t>M014</t>
  </si>
  <si>
    <t xml:space="preserve">Tilia cordata   - lípa  malolistá  10/12</t>
  </si>
  <si>
    <t>621086576</t>
  </si>
  <si>
    <t>M015</t>
  </si>
  <si>
    <t xml:space="preserve">Acer campestre - javor babyka  10/12</t>
  </si>
  <si>
    <t>1762127421</t>
  </si>
  <si>
    <t>M016</t>
  </si>
  <si>
    <t xml:space="preserve">Acer platanoides -  javor  mléč 12/14</t>
  </si>
  <si>
    <t>712389229</t>
  </si>
  <si>
    <t>M017</t>
  </si>
  <si>
    <t>Carpinus betulus - habr obecný 12/14</t>
  </si>
  <si>
    <t>532397394</t>
  </si>
  <si>
    <t>M018</t>
  </si>
  <si>
    <t xml:space="preserve">Prunus  avium - třešeň ptačí  12/14</t>
  </si>
  <si>
    <t>555174740</t>
  </si>
  <si>
    <t>M019</t>
  </si>
  <si>
    <t xml:space="preserve">Pyrus  communis - hrušeň obecná  12/14</t>
  </si>
  <si>
    <t>1857040868</t>
  </si>
  <si>
    <t>M020</t>
  </si>
  <si>
    <t xml:space="preserve">Sorbus intermedia - jeřáb prostřední    12/14</t>
  </si>
  <si>
    <t>-1714375423</t>
  </si>
  <si>
    <t>1268612560</t>
  </si>
  <si>
    <t>003 - Povýsadbová péče 1.rok</t>
  </si>
  <si>
    <t>111151131</t>
  </si>
  <si>
    <t>Pokosení trávníku lučního v rovině 2x</t>
  </si>
  <si>
    <t>-880843012</t>
  </si>
  <si>
    <t>111151133</t>
  </si>
  <si>
    <t>Pokosení trávníku při souvislé ploše do 1000 m2 lučního na svahu přes 1:2 do 1:1</t>
  </si>
  <si>
    <t>438460088</t>
  </si>
  <si>
    <t>https://podminky.urs.cz/item/CS_URS_2023_01/111151133</t>
  </si>
  <si>
    <t>184808111</t>
  </si>
  <si>
    <t>Tvarový ořez stromů listnatých</t>
  </si>
  <si>
    <t>991384871</t>
  </si>
  <si>
    <t>184911111</t>
  </si>
  <si>
    <t>Znovuuvázání stromů</t>
  </si>
  <si>
    <t>627904603</t>
  </si>
  <si>
    <t>185804214</t>
  </si>
  <si>
    <t>Vypletí dřevin ve skupinách v rovině a svahu do 1:5 s naložením odpadu a odvozem do 20 km</t>
  </si>
  <si>
    <t>-921576833</t>
  </si>
  <si>
    <t>185804242</t>
  </si>
  <si>
    <t>Dtto, dřevin ve skupinách ve svahu přes 1:2 do1:1</t>
  </si>
  <si>
    <t>-793768833</t>
  </si>
  <si>
    <t>185804311</t>
  </si>
  <si>
    <t>Zalití stromů plocha do 20 m2 stromy 585 x 50 l 16x</t>
  </si>
  <si>
    <t>-474548963</t>
  </si>
  <si>
    <t>-641688135</t>
  </si>
  <si>
    <t>1546771467</t>
  </si>
  <si>
    <t>004 - Povýsadbová péče 2.rok</t>
  </si>
  <si>
    <t>-1374785784</t>
  </si>
  <si>
    <t>-71982642</t>
  </si>
  <si>
    <t xml:space="preserve">Tvarový ořez stromů listnatých </t>
  </si>
  <si>
    <t>-894160846</t>
  </si>
  <si>
    <t>396529530</t>
  </si>
  <si>
    <t>800731485</t>
  </si>
  <si>
    <t>162095470</t>
  </si>
  <si>
    <t>Zalití stromů plocha do 20 m2 stromy 585 x 50 l 10x</t>
  </si>
  <si>
    <t>-334723650</t>
  </si>
  <si>
    <t>-2107645370</t>
  </si>
  <si>
    <t>-1644976135</t>
  </si>
  <si>
    <t>005 - Povýsadbová péče 3.rok</t>
  </si>
  <si>
    <t>-396345090</t>
  </si>
  <si>
    <t>-2009922319</t>
  </si>
  <si>
    <t>1173286640</t>
  </si>
  <si>
    <t>1506623110</t>
  </si>
  <si>
    <t>234810456</t>
  </si>
  <si>
    <t>1513456393</t>
  </si>
  <si>
    <t>666470380</t>
  </si>
  <si>
    <t>Dtto, dřevin ve skupinách ve svahu přes 1:2 do1:1, 1/2 plochy</t>
  </si>
  <si>
    <t>-1215989105</t>
  </si>
  <si>
    <t>Zalití stromů plocha do 20 m2 stromy 585 x 50 l 6x</t>
  </si>
  <si>
    <t>1686028124</t>
  </si>
  <si>
    <t>-785882294</t>
  </si>
  <si>
    <t>595369108</t>
  </si>
  <si>
    <t>M059</t>
  </si>
  <si>
    <t>Tabletové hnojivo</t>
  </si>
  <si>
    <t>-684863967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</si>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</sst>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0" fillId="0" borderId="13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6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4" fontId="21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21" fillId="0" borderId="22" xfId="0" applyFont="1" applyBorder="1" applyAlignment="1" applyProtection="1">
      <alignment horizontal="left"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9005131" TargetMode="External" /><Relationship Id="rId2" Type="http://schemas.openxmlformats.org/officeDocument/2006/relationships/hyperlink" Target="https://podminky.urs.cz/item/CS_URS_2023_01/181114711" TargetMode="External" /><Relationship Id="rId3" Type="http://schemas.openxmlformats.org/officeDocument/2006/relationships/hyperlink" Target="https://podminky.urs.cz/item/CS_URS_2023_01/181411121" TargetMode="External" /><Relationship Id="rId4" Type="http://schemas.openxmlformats.org/officeDocument/2006/relationships/hyperlink" Target="https://podminky.urs.cz/item/CS_URS_2023_01/181411123" TargetMode="External" /><Relationship Id="rId5" Type="http://schemas.openxmlformats.org/officeDocument/2006/relationships/hyperlink" Target="https://podminky.urs.cz/item/CS_URS_2023_01/182111111" TargetMode="External" /><Relationship Id="rId6" Type="http://schemas.openxmlformats.org/officeDocument/2006/relationships/hyperlink" Target="https://podminky.urs.cz/item/CS_URS_2023_01/183101313" TargetMode="External" /><Relationship Id="rId7" Type="http://schemas.openxmlformats.org/officeDocument/2006/relationships/hyperlink" Target="https://podminky.urs.cz/item/CS_URS_2023_01/183105313" TargetMode="External" /><Relationship Id="rId8" Type="http://schemas.openxmlformats.org/officeDocument/2006/relationships/hyperlink" Target="https://podminky.urs.cz/item/CS_URS_2023_01/183151111" TargetMode="External" /><Relationship Id="rId9" Type="http://schemas.openxmlformats.org/officeDocument/2006/relationships/hyperlink" Target="https://podminky.urs.cz/item/CS_URS_2023_01/183151115" TargetMode="External" /><Relationship Id="rId10" Type="http://schemas.openxmlformats.org/officeDocument/2006/relationships/hyperlink" Target="https://podminky.urs.cz/item/CS_URS_2023_01/183151151" TargetMode="External" /><Relationship Id="rId11" Type="http://schemas.openxmlformats.org/officeDocument/2006/relationships/hyperlink" Target="https://podminky.urs.cz/item/CS_URS_2023_01/183151155" TargetMode="External" /><Relationship Id="rId12" Type="http://schemas.openxmlformats.org/officeDocument/2006/relationships/hyperlink" Target="https://podminky.urs.cz/item/CS_URS_2023_01/183403114" TargetMode="External" /><Relationship Id="rId13" Type="http://schemas.openxmlformats.org/officeDocument/2006/relationships/hyperlink" Target="https://podminky.urs.cz/item/CS_URS_2023_01/183403151" TargetMode="External" /><Relationship Id="rId14" Type="http://schemas.openxmlformats.org/officeDocument/2006/relationships/hyperlink" Target="https://podminky.urs.cz/item/CS_URS_2023_01/183403152" TargetMode="External" /><Relationship Id="rId15" Type="http://schemas.openxmlformats.org/officeDocument/2006/relationships/hyperlink" Target="https://podminky.urs.cz/item/CS_URS_2023_01/183403153" TargetMode="External" /><Relationship Id="rId16" Type="http://schemas.openxmlformats.org/officeDocument/2006/relationships/hyperlink" Target="https://podminky.urs.cz/item/CS_URS_2023_01/183403161" TargetMode="External" /><Relationship Id="rId17" Type="http://schemas.openxmlformats.org/officeDocument/2006/relationships/hyperlink" Target="https://podminky.urs.cz/item/CS_URS_2023_01/184102111" TargetMode="External" /><Relationship Id="rId18" Type="http://schemas.openxmlformats.org/officeDocument/2006/relationships/hyperlink" Target="https://podminky.urs.cz/item/CS_URS_2023_01/184102112" TargetMode="External" /><Relationship Id="rId19" Type="http://schemas.openxmlformats.org/officeDocument/2006/relationships/hyperlink" Target="https://podminky.urs.cz/item/CS_URS_2023_01/184102114" TargetMode="External" /><Relationship Id="rId20" Type="http://schemas.openxmlformats.org/officeDocument/2006/relationships/hyperlink" Target="https://podminky.urs.cz/item/CS_URS_2023_01/184102131" TargetMode="External" /><Relationship Id="rId21" Type="http://schemas.openxmlformats.org/officeDocument/2006/relationships/hyperlink" Target="https://podminky.urs.cz/item/CS_URS_2023_01/184102132" TargetMode="External" /><Relationship Id="rId22" Type="http://schemas.openxmlformats.org/officeDocument/2006/relationships/hyperlink" Target="https://podminky.urs.cz/item/CS_URS_2023_01/184102133" TargetMode="External" /><Relationship Id="rId23" Type="http://schemas.openxmlformats.org/officeDocument/2006/relationships/hyperlink" Target="https://podminky.urs.cz/item/CS_URS_2023_01/184215112" TargetMode="External" /><Relationship Id="rId24" Type="http://schemas.openxmlformats.org/officeDocument/2006/relationships/hyperlink" Target="https://podminky.urs.cz/item/CS_URS_2023_01/184215113" TargetMode="External" /><Relationship Id="rId25" Type="http://schemas.openxmlformats.org/officeDocument/2006/relationships/hyperlink" Target="https://podminky.urs.cz/item/CS_URS_2023_01/184215133" TargetMode="External" /><Relationship Id="rId26" Type="http://schemas.openxmlformats.org/officeDocument/2006/relationships/hyperlink" Target="https://podminky.urs.cz/item/CS_URS_2023_01/184215411" TargetMode="External" /><Relationship Id="rId27" Type="http://schemas.openxmlformats.org/officeDocument/2006/relationships/hyperlink" Target="https://podminky.urs.cz/item/CS_URS_2023_01/184215412" TargetMode="External" /><Relationship Id="rId28" Type="http://schemas.openxmlformats.org/officeDocument/2006/relationships/hyperlink" Target="https://podminky.urs.cz/item/CS_URS_2023_01/184215431" TargetMode="External" /><Relationship Id="rId29" Type="http://schemas.openxmlformats.org/officeDocument/2006/relationships/hyperlink" Target="https://podminky.urs.cz/item/CS_URS_2023_01/184215432" TargetMode="External" /><Relationship Id="rId30" Type="http://schemas.openxmlformats.org/officeDocument/2006/relationships/hyperlink" Target="https://podminky.urs.cz/item/CS_URS_2023_01/184501141" TargetMode="External" /><Relationship Id="rId31" Type="http://schemas.openxmlformats.org/officeDocument/2006/relationships/hyperlink" Target="https://podminky.urs.cz/item/CS_URS_2023_01/184501143" TargetMode="External" /><Relationship Id="rId32" Type="http://schemas.openxmlformats.org/officeDocument/2006/relationships/hyperlink" Target="https://podminky.urs.cz/item/CS_URS_2023_01/184813111" TargetMode="External" /><Relationship Id="rId33" Type="http://schemas.openxmlformats.org/officeDocument/2006/relationships/hyperlink" Target="https://podminky.urs.cz/item/CS_URS_2023_01/184813125" TargetMode="External" /><Relationship Id="rId34" Type="http://schemas.openxmlformats.org/officeDocument/2006/relationships/hyperlink" Target="https://podminky.urs.cz/item/CS_URS_2023_01/184813126" TargetMode="External" /><Relationship Id="rId35" Type="http://schemas.openxmlformats.org/officeDocument/2006/relationships/hyperlink" Target="https://podminky.urs.cz/item/CS_URS_2023_01/184813139" TargetMode="External" /><Relationship Id="rId36" Type="http://schemas.openxmlformats.org/officeDocument/2006/relationships/hyperlink" Target="https://podminky.urs.cz/item/CS_URS_2023_01/184813511" TargetMode="External" /><Relationship Id="rId37" Type="http://schemas.openxmlformats.org/officeDocument/2006/relationships/hyperlink" Target="https://podminky.urs.cz/item/CS_URS_2023_01/184813513" TargetMode="External" /><Relationship Id="rId38" Type="http://schemas.openxmlformats.org/officeDocument/2006/relationships/hyperlink" Target="https://podminky.urs.cz/item/CS_URS_2023_01/184851412" TargetMode="External" /><Relationship Id="rId39" Type="http://schemas.openxmlformats.org/officeDocument/2006/relationships/hyperlink" Target="https://podminky.urs.cz/item/CS_URS_2023_01/184851413" TargetMode="External" /><Relationship Id="rId40" Type="http://schemas.openxmlformats.org/officeDocument/2006/relationships/hyperlink" Target="https://podminky.urs.cz/item/CS_URS_2023_01/184911311" TargetMode="External" /><Relationship Id="rId41" Type="http://schemas.openxmlformats.org/officeDocument/2006/relationships/hyperlink" Target="https://podminky.urs.cz/item/CS_URS_2023_01/184911313" TargetMode="External" /><Relationship Id="rId42" Type="http://schemas.openxmlformats.org/officeDocument/2006/relationships/hyperlink" Target="https://podminky.urs.cz/item/CS_URS_2023_01/184911421" TargetMode="External" /><Relationship Id="rId43" Type="http://schemas.openxmlformats.org/officeDocument/2006/relationships/hyperlink" Target="https://podminky.urs.cz/item/CS_URS_2023_01/184911423" TargetMode="External" /><Relationship Id="rId44" Type="http://schemas.openxmlformats.org/officeDocument/2006/relationships/hyperlink" Target="https://podminky.urs.cz/item/CS_URS_2023_01/185802114" TargetMode="External" /><Relationship Id="rId45" Type="http://schemas.openxmlformats.org/officeDocument/2006/relationships/hyperlink" Target="https://podminky.urs.cz/item/CS_URS_2023_01/185802115" TargetMode="External" /><Relationship Id="rId46" Type="http://schemas.openxmlformats.org/officeDocument/2006/relationships/hyperlink" Target="https://podminky.urs.cz/item/CS_URS_2023_01/185802134" TargetMode="External" /><Relationship Id="rId47" Type="http://schemas.openxmlformats.org/officeDocument/2006/relationships/hyperlink" Target="https://podminky.urs.cz/item/CS_URS_2023_01/185802135" TargetMode="External" /><Relationship Id="rId48" Type="http://schemas.openxmlformats.org/officeDocument/2006/relationships/hyperlink" Target="https://podminky.urs.cz/item/CS_URS_2023_01/185804312" TargetMode="External" /><Relationship Id="rId49" Type="http://schemas.openxmlformats.org/officeDocument/2006/relationships/hyperlink" Target="https://podminky.urs.cz/item/CS_URS_2023_01/185851121" TargetMode="External" /><Relationship Id="rId50" Type="http://schemas.openxmlformats.org/officeDocument/2006/relationships/hyperlink" Target="https://podminky.urs.cz/item/CS_URS_2023_01/185851129" TargetMode="External" /><Relationship Id="rId51" Type="http://schemas.openxmlformats.org/officeDocument/2006/relationships/hyperlink" Target="https://podminky.urs.cz/item/CS_URS_2023_01/998231311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33" TargetMode="External" /><Relationship Id="rId2" Type="http://schemas.openxmlformats.org/officeDocument/2006/relationships/hyperlink" Target="https://podminky.urs.cz/item/CS_URS_2023_01/185851121" TargetMode="External" /><Relationship Id="rId3" Type="http://schemas.openxmlformats.org/officeDocument/2006/relationships/hyperlink" Target="https://podminky.urs.cz/item/CS_URS_2023_01/185851129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33" TargetMode="External" /><Relationship Id="rId2" Type="http://schemas.openxmlformats.org/officeDocument/2006/relationships/hyperlink" Target="https://podminky.urs.cz/item/CS_URS_2023_01/185851121" TargetMode="External" /><Relationship Id="rId3" Type="http://schemas.openxmlformats.org/officeDocument/2006/relationships/hyperlink" Target="https://podminky.urs.cz/item/CS_URS_2023_01/185851129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33" TargetMode="External" /><Relationship Id="rId2" Type="http://schemas.openxmlformats.org/officeDocument/2006/relationships/hyperlink" Target="https://podminky.urs.cz/item/CS_URS_2023_01/185802114" TargetMode="External" /><Relationship Id="rId3" Type="http://schemas.openxmlformats.org/officeDocument/2006/relationships/hyperlink" Target="https://podminky.urs.cz/item/CS_URS_2023_01/185802134" TargetMode="External" /><Relationship Id="rId4" Type="http://schemas.openxmlformats.org/officeDocument/2006/relationships/hyperlink" Target="https://podminky.urs.cz/item/CS_URS_2023_01/185851121" TargetMode="External" /><Relationship Id="rId5" Type="http://schemas.openxmlformats.org/officeDocument/2006/relationships/hyperlink" Target="https://podminky.urs.cz/item/CS_URS_2023_01/185851129" TargetMode="External" /><Relationship Id="rId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19</v>
      </c>
    </row>
    <row r="7" s="1" customFormat="1" ht="12" customHeight="1">
      <c r="B7" s="20"/>
      <c r="C7" s="21"/>
      <c r="D7" s="31" t="s">
        <v>20</v>
      </c>
      <c r="E7" s="21"/>
      <c r="F7" s="21"/>
      <c r="G7" s="21"/>
      <c r="H7" s="21"/>
      <c r="I7" s="21"/>
      <c r="J7" s="21"/>
      <c r="K7" s="26" t="s">
        <v>21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22</v>
      </c>
      <c r="AL7" s="21"/>
      <c r="AM7" s="21"/>
      <c r="AN7" s="26" t="s">
        <v>21</v>
      </c>
      <c r="AO7" s="21"/>
      <c r="AP7" s="21"/>
      <c r="AQ7" s="21"/>
      <c r="AR7" s="19"/>
      <c r="BG7" s="30"/>
      <c r="BS7" s="16" t="s">
        <v>23</v>
      </c>
    </row>
    <row r="8" s="1" customFormat="1" ht="12" customHeight="1">
      <c r="B8" s="20"/>
      <c r="C8" s="21"/>
      <c r="D8" s="31" t="s">
        <v>24</v>
      </c>
      <c r="E8" s="21"/>
      <c r="F8" s="21"/>
      <c r="G8" s="21"/>
      <c r="H8" s="21"/>
      <c r="I8" s="21"/>
      <c r="J8" s="21"/>
      <c r="K8" s="26" t="s">
        <v>25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26</v>
      </c>
      <c r="AL8" s="21"/>
      <c r="AM8" s="21"/>
      <c r="AN8" s="32" t="s">
        <v>27</v>
      </c>
      <c r="AO8" s="21"/>
      <c r="AP8" s="21"/>
      <c r="AQ8" s="21"/>
      <c r="AR8" s="19"/>
      <c r="BG8" s="30"/>
      <c r="BS8" s="16" t="s">
        <v>28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29</v>
      </c>
    </row>
    <row r="10" s="1" customFormat="1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32</v>
      </c>
      <c r="AO10" s="21"/>
      <c r="AP10" s="21"/>
      <c r="AQ10" s="21"/>
      <c r="AR10" s="19"/>
      <c r="BG10" s="30"/>
      <c r="BS10" s="16" t="s">
        <v>19</v>
      </c>
    </row>
    <row r="11" s="1" customFormat="1" ht="18.48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34</v>
      </c>
      <c r="AL11" s="21"/>
      <c r="AM11" s="21"/>
      <c r="AN11" s="26" t="s">
        <v>21</v>
      </c>
      <c r="AO11" s="21"/>
      <c r="AP11" s="21"/>
      <c r="AQ11" s="21"/>
      <c r="AR11" s="19"/>
      <c r="BG11" s="30"/>
      <c r="BS11" s="16" t="s">
        <v>19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19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3" t="s">
        <v>36</v>
      </c>
      <c r="AO13" s="21"/>
      <c r="AP13" s="21"/>
      <c r="AQ13" s="21"/>
      <c r="AR13" s="19"/>
      <c r="BG13" s="30"/>
      <c r="BS13" s="16" t="s">
        <v>19</v>
      </c>
    </row>
    <row r="14">
      <c r="B14" s="20"/>
      <c r="C14" s="21"/>
      <c r="D14" s="21"/>
      <c r="E14" s="33" t="s">
        <v>36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34</v>
      </c>
      <c r="AL14" s="21"/>
      <c r="AM14" s="21"/>
      <c r="AN14" s="33" t="s">
        <v>36</v>
      </c>
      <c r="AO14" s="21"/>
      <c r="AP14" s="21"/>
      <c r="AQ14" s="21"/>
      <c r="AR14" s="19"/>
      <c r="BG14" s="30"/>
      <c r="BS14" s="16" t="s">
        <v>19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21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34</v>
      </c>
      <c r="AL17" s="21"/>
      <c r="AM17" s="21"/>
      <c r="AN17" s="26" t="s">
        <v>21</v>
      </c>
      <c r="AO17" s="21"/>
      <c r="AP17" s="21"/>
      <c r="AQ17" s="21"/>
      <c r="AR17" s="19"/>
      <c r="BG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21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34</v>
      </c>
      <c r="AL20" s="21"/>
      <c r="AM20" s="21"/>
      <c r="AN20" s="26" t="s">
        <v>21</v>
      </c>
      <c r="AO20" s="21"/>
      <c r="AP20" s="21"/>
      <c r="AQ20" s="21"/>
      <c r="AR20" s="19"/>
      <c r="BG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47.25" customHeight="1">
      <c r="B23" s="20"/>
      <c r="C23" s="21"/>
      <c r="D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46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47</v>
      </c>
      <c r="E29" s="46"/>
      <c r="F29" s="31" t="s">
        <v>48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ROUND(AX54,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s="3" customFormat="1" ht="14.4" customHeight="1">
      <c r="A30" s="3"/>
      <c r="B30" s="45"/>
      <c r="C30" s="46"/>
      <c r="D30" s="46"/>
      <c r="E30" s="46"/>
      <c r="F30" s="31" t="s">
        <v>49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ROUND(AY54,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hidden="1" s="3" customFormat="1" ht="14.4" customHeight="1">
      <c r="A31" s="3"/>
      <c r="B31" s="45"/>
      <c r="C31" s="46"/>
      <c r="D31" s="46"/>
      <c r="E31" s="46"/>
      <c r="F31" s="31" t="s">
        <v>50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hidden="1" s="3" customFormat="1" ht="14.4" customHeight="1">
      <c r="A32" s="3"/>
      <c r="B32" s="45"/>
      <c r="C32" s="46"/>
      <c r="D32" s="46"/>
      <c r="E32" s="46"/>
      <c r="F32" s="31" t="s">
        <v>51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52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7"/>
    </row>
    <row r="35" s="2" customFormat="1" ht="25.92" customHeight="1">
      <c r="A35" s="37"/>
      <c r="B35" s="38"/>
      <c r="C35" s="51"/>
      <c r="D35" s="52" t="s">
        <v>53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54</v>
      </c>
      <c r="U35" s="53"/>
      <c r="V35" s="53"/>
      <c r="W35" s="53"/>
      <c r="X35" s="55" t="s">
        <v>55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G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G41" s="37"/>
    </row>
    <row r="42" s="2" customFormat="1" ht="24.96" customHeight="1">
      <c r="A42" s="37"/>
      <c r="B42" s="38"/>
      <c r="C42" s="22" t="s">
        <v>56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G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G43" s="37"/>
    </row>
    <row r="44" s="4" customFormat="1" ht="12" customHeight="1">
      <c r="A44" s="4"/>
      <c r="B44" s="62"/>
      <c r="C44" s="31" t="s">
        <v>14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1-2023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G44" s="4"/>
    </row>
    <row r="45" s="5" customFormat="1" ht="36.96" customHeight="1">
      <c r="A45" s="5"/>
      <c r="B45" s="65"/>
      <c r="C45" s="66" t="s">
        <v>17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Výsadba zeleného pásu v k.ú. Zvěrotice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G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G46" s="37"/>
    </row>
    <row r="47" s="2" customFormat="1" ht="12" customHeight="1">
      <c r="A47" s="37"/>
      <c r="B47" s="38"/>
      <c r="C47" s="31" t="s">
        <v>24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Zvěrotice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26</v>
      </c>
      <c r="AJ47" s="39"/>
      <c r="AK47" s="39"/>
      <c r="AL47" s="39"/>
      <c r="AM47" s="71" t="str">
        <f>IF(AN8= "","",AN8)</f>
        <v>13. 6. 2023</v>
      </c>
      <c r="AN47" s="71"/>
      <c r="AO47" s="39"/>
      <c r="AP47" s="39"/>
      <c r="AQ47" s="39"/>
      <c r="AR47" s="43"/>
      <c r="BG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G48" s="37"/>
    </row>
    <row r="49" s="2" customFormat="1" ht="15.15" customHeight="1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Státní pozemkový úřad, Pobočka Tábor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37</v>
      </c>
      <c r="AJ49" s="39"/>
      <c r="AK49" s="39"/>
      <c r="AL49" s="39"/>
      <c r="AM49" s="72" t="str">
        <f>IF(E17="","",E17)</f>
        <v>Ing. Věra Hrubá</v>
      </c>
      <c r="AN49" s="63"/>
      <c r="AO49" s="63"/>
      <c r="AP49" s="63"/>
      <c r="AQ49" s="39"/>
      <c r="AR49" s="43"/>
      <c r="AS49" s="73" t="s">
        <v>57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6"/>
      <c r="BG49" s="37"/>
    </row>
    <row r="50" s="2" customFormat="1" ht="15.15" customHeight="1">
      <c r="A50" s="37"/>
      <c r="B50" s="38"/>
      <c r="C50" s="31" t="s">
        <v>35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39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80"/>
      <c r="BG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4"/>
      <c r="BG51" s="37"/>
    </row>
    <row r="52" s="2" customFormat="1" ht="29.28" customHeight="1">
      <c r="A52" s="37"/>
      <c r="B52" s="38"/>
      <c r="C52" s="85" t="s">
        <v>58</v>
      </c>
      <c r="D52" s="86"/>
      <c r="E52" s="86"/>
      <c r="F52" s="86"/>
      <c r="G52" s="86"/>
      <c r="H52" s="87"/>
      <c r="I52" s="88" t="s">
        <v>59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60</v>
      </c>
      <c r="AH52" s="86"/>
      <c r="AI52" s="86"/>
      <c r="AJ52" s="86"/>
      <c r="AK52" s="86"/>
      <c r="AL52" s="86"/>
      <c r="AM52" s="86"/>
      <c r="AN52" s="88" t="s">
        <v>61</v>
      </c>
      <c r="AO52" s="86"/>
      <c r="AP52" s="86"/>
      <c r="AQ52" s="90" t="s">
        <v>62</v>
      </c>
      <c r="AR52" s="43"/>
      <c r="AS52" s="91" t="s">
        <v>63</v>
      </c>
      <c r="AT52" s="92" t="s">
        <v>64</v>
      </c>
      <c r="AU52" s="92" t="s">
        <v>65</v>
      </c>
      <c r="AV52" s="92" t="s">
        <v>66</v>
      </c>
      <c r="AW52" s="92" t="s">
        <v>67</v>
      </c>
      <c r="AX52" s="92" t="s">
        <v>68</v>
      </c>
      <c r="AY52" s="92" t="s">
        <v>69</v>
      </c>
      <c r="AZ52" s="92" t="s">
        <v>70</v>
      </c>
      <c r="BA52" s="92" t="s">
        <v>71</v>
      </c>
      <c r="BB52" s="92" t="s">
        <v>72</v>
      </c>
      <c r="BC52" s="92" t="s">
        <v>73</v>
      </c>
      <c r="BD52" s="92" t="s">
        <v>74</v>
      </c>
      <c r="BE52" s="92" t="s">
        <v>75</v>
      </c>
      <c r="BF52" s="93" t="s">
        <v>76</v>
      </c>
      <c r="BG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6"/>
      <c r="BG53" s="37"/>
    </row>
    <row r="54" s="6" customFormat="1" ht="32.4" customHeight="1">
      <c r="A54" s="6"/>
      <c r="B54" s="97"/>
      <c r="C54" s="98" t="s">
        <v>77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ROUND(SUM(AG55:AG59),2)</f>
        <v>0</v>
      </c>
      <c r="AH54" s="100"/>
      <c r="AI54" s="100"/>
      <c r="AJ54" s="100"/>
      <c r="AK54" s="100"/>
      <c r="AL54" s="100"/>
      <c r="AM54" s="100"/>
      <c r="AN54" s="101">
        <f>SUM(AG54,AV54)</f>
        <v>0</v>
      </c>
      <c r="AO54" s="101"/>
      <c r="AP54" s="101"/>
      <c r="AQ54" s="102" t="s">
        <v>21</v>
      </c>
      <c r="AR54" s="103"/>
      <c r="AS54" s="104">
        <f>ROUND(SUM(AS55:AS59),2)</f>
        <v>0</v>
      </c>
      <c r="AT54" s="105">
        <f>ROUND(SUM(AT55:AT59),2)</f>
        <v>0</v>
      </c>
      <c r="AU54" s="106">
        <f>ROUND(SUM(AU55:AU59),2)</f>
        <v>0</v>
      </c>
      <c r="AV54" s="106">
        <f>ROUND(SUM(AX54:AY54),2)</f>
        <v>0</v>
      </c>
      <c r="AW54" s="107">
        <f>ROUND(SUM(AW55:AW59),5)</f>
        <v>0</v>
      </c>
      <c r="AX54" s="106">
        <f>ROUND(BB54*L29,2)</f>
        <v>0</v>
      </c>
      <c r="AY54" s="106">
        <f>ROUND(BC54*L30,2)</f>
        <v>0</v>
      </c>
      <c r="AZ54" s="106">
        <f>ROUND(BD54*L29,2)</f>
        <v>0</v>
      </c>
      <c r="BA54" s="106">
        <f>ROUND(BE54*L30,2)</f>
        <v>0</v>
      </c>
      <c r="BB54" s="106">
        <f>ROUND(SUM(BB55:BB59),2)</f>
        <v>0</v>
      </c>
      <c r="BC54" s="106">
        <f>ROUND(SUM(BC55:BC59),2)</f>
        <v>0</v>
      </c>
      <c r="BD54" s="106">
        <f>ROUND(SUM(BD55:BD59),2)</f>
        <v>0</v>
      </c>
      <c r="BE54" s="106">
        <f>ROUND(SUM(BE55:BE59),2)</f>
        <v>0</v>
      </c>
      <c r="BF54" s="108">
        <f>ROUND(SUM(BF55:BF59),2)</f>
        <v>0</v>
      </c>
      <c r="BG54" s="6"/>
      <c r="BS54" s="109" t="s">
        <v>78</v>
      </c>
      <c r="BT54" s="109" t="s">
        <v>79</v>
      </c>
      <c r="BU54" s="110" t="s">
        <v>80</v>
      </c>
      <c r="BV54" s="109" t="s">
        <v>81</v>
      </c>
      <c r="BW54" s="109" t="s">
        <v>6</v>
      </c>
      <c r="BX54" s="109" t="s">
        <v>82</v>
      </c>
      <c r="CL54" s="109" t="s">
        <v>21</v>
      </c>
    </row>
    <row r="55" s="7" customFormat="1" ht="16.5" customHeight="1">
      <c r="A55" s="111" t="s">
        <v>83</v>
      </c>
      <c r="B55" s="112"/>
      <c r="C55" s="113"/>
      <c r="D55" s="114" t="s">
        <v>84</v>
      </c>
      <c r="E55" s="114"/>
      <c r="F55" s="114"/>
      <c r="G55" s="114"/>
      <c r="H55" s="114"/>
      <c r="I55" s="115"/>
      <c r="J55" s="114" t="s">
        <v>85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'001 - Zelený pás'!K32</f>
        <v>0</v>
      </c>
      <c r="AH55" s="115"/>
      <c r="AI55" s="115"/>
      <c r="AJ55" s="115"/>
      <c r="AK55" s="115"/>
      <c r="AL55" s="115"/>
      <c r="AM55" s="115"/>
      <c r="AN55" s="116">
        <f>SUM(AG55,AV55)</f>
        <v>0</v>
      </c>
      <c r="AO55" s="115"/>
      <c r="AP55" s="115"/>
      <c r="AQ55" s="117" t="s">
        <v>86</v>
      </c>
      <c r="AR55" s="118"/>
      <c r="AS55" s="119">
        <f>'001 - Zelený pás'!K30</f>
        <v>0</v>
      </c>
      <c r="AT55" s="120">
        <f>'001 - Zelený pás'!K31</f>
        <v>0</v>
      </c>
      <c r="AU55" s="120">
        <v>0</v>
      </c>
      <c r="AV55" s="120">
        <f>ROUND(SUM(AX55:AY55),2)</f>
        <v>0</v>
      </c>
      <c r="AW55" s="121">
        <f>'001 - Zelený pás'!T85</f>
        <v>0</v>
      </c>
      <c r="AX55" s="120">
        <f>'001 - Zelený pás'!K35</f>
        <v>0</v>
      </c>
      <c r="AY55" s="120">
        <f>'001 - Zelený pás'!K36</f>
        <v>0</v>
      </c>
      <c r="AZ55" s="120">
        <f>'001 - Zelený pás'!K37</f>
        <v>0</v>
      </c>
      <c r="BA55" s="120">
        <f>'001 - Zelený pás'!K38</f>
        <v>0</v>
      </c>
      <c r="BB55" s="120">
        <f>'001 - Zelený pás'!F35</f>
        <v>0</v>
      </c>
      <c r="BC55" s="120">
        <f>'001 - Zelený pás'!F36</f>
        <v>0</v>
      </c>
      <c r="BD55" s="120">
        <f>'001 - Zelený pás'!F37</f>
        <v>0</v>
      </c>
      <c r="BE55" s="120">
        <f>'001 - Zelený pás'!F38</f>
        <v>0</v>
      </c>
      <c r="BF55" s="122">
        <f>'001 - Zelený pás'!F39</f>
        <v>0</v>
      </c>
      <c r="BG55" s="7"/>
      <c r="BT55" s="123" t="s">
        <v>23</v>
      </c>
      <c r="BV55" s="123" t="s">
        <v>81</v>
      </c>
      <c r="BW55" s="123" t="s">
        <v>87</v>
      </c>
      <c r="BX55" s="123" t="s">
        <v>6</v>
      </c>
      <c r="CL55" s="123" t="s">
        <v>21</v>
      </c>
      <c r="CM55" s="123" t="s">
        <v>88</v>
      </c>
    </row>
    <row r="56" s="7" customFormat="1" ht="16.5" customHeight="1">
      <c r="A56" s="111" t="s">
        <v>83</v>
      </c>
      <c r="B56" s="112"/>
      <c r="C56" s="113"/>
      <c r="D56" s="114" t="s">
        <v>89</v>
      </c>
      <c r="E56" s="114"/>
      <c r="F56" s="114"/>
      <c r="G56" s="114"/>
      <c r="H56" s="114"/>
      <c r="I56" s="115"/>
      <c r="J56" s="114" t="s">
        <v>90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'002 - Sazenice'!K32</f>
        <v>0</v>
      </c>
      <c r="AH56" s="115"/>
      <c r="AI56" s="115"/>
      <c r="AJ56" s="115"/>
      <c r="AK56" s="115"/>
      <c r="AL56" s="115"/>
      <c r="AM56" s="115"/>
      <c r="AN56" s="116">
        <f>SUM(AG56,AV56)</f>
        <v>0</v>
      </c>
      <c r="AO56" s="115"/>
      <c r="AP56" s="115"/>
      <c r="AQ56" s="117" t="s">
        <v>86</v>
      </c>
      <c r="AR56" s="118"/>
      <c r="AS56" s="119">
        <f>'002 - Sazenice'!K30</f>
        <v>0</v>
      </c>
      <c r="AT56" s="120">
        <f>'002 - Sazenice'!K31</f>
        <v>0</v>
      </c>
      <c r="AU56" s="120">
        <v>0</v>
      </c>
      <c r="AV56" s="120">
        <f>ROUND(SUM(AX56:AY56),2)</f>
        <v>0</v>
      </c>
      <c r="AW56" s="121">
        <f>'002 - Sazenice'!T85</f>
        <v>0</v>
      </c>
      <c r="AX56" s="120">
        <f>'002 - Sazenice'!K35</f>
        <v>0</v>
      </c>
      <c r="AY56" s="120">
        <f>'002 - Sazenice'!K36</f>
        <v>0</v>
      </c>
      <c r="AZ56" s="120">
        <f>'002 - Sazenice'!K37</f>
        <v>0</v>
      </c>
      <c r="BA56" s="120">
        <f>'002 - Sazenice'!K38</f>
        <v>0</v>
      </c>
      <c r="BB56" s="120">
        <f>'002 - Sazenice'!F35</f>
        <v>0</v>
      </c>
      <c r="BC56" s="120">
        <f>'002 - Sazenice'!F36</f>
        <v>0</v>
      </c>
      <c r="BD56" s="120">
        <f>'002 - Sazenice'!F37</f>
        <v>0</v>
      </c>
      <c r="BE56" s="120">
        <f>'002 - Sazenice'!F38</f>
        <v>0</v>
      </c>
      <c r="BF56" s="122">
        <f>'002 - Sazenice'!F39</f>
        <v>0</v>
      </c>
      <c r="BG56" s="7"/>
      <c r="BT56" s="123" t="s">
        <v>23</v>
      </c>
      <c r="BV56" s="123" t="s">
        <v>81</v>
      </c>
      <c r="BW56" s="123" t="s">
        <v>91</v>
      </c>
      <c r="BX56" s="123" t="s">
        <v>6</v>
      </c>
      <c r="CL56" s="123" t="s">
        <v>21</v>
      </c>
      <c r="CM56" s="123" t="s">
        <v>88</v>
      </c>
    </row>
    <row r="57" s="7" customFormat="1" ht="16.5" customHeight="1">
      <c r="A57" s="111" t="s">
        <v>83</v>
      </c>
      <c r="B57" s="112"/>
      <c r="C57" s="113"/>
      <c r="D57" s="114" t="s">
        <v>92</v>
      </c>
      <c r="E57" s="114"/>
      <c r="F57" s="114"/>
      <c r="G57" s="114"/>
      <c r="H57" s="114"/>
      <c r="I57" s="115"/>
      <c r="J57" s="114" t="s">
        <v>93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'003 - Povýsadbová péče 1.rok'!K32</f>
        <v>0</v>
      </c>
      <c r="AH57" s="115"/>
      <c r="AI57" s="115"/>
      <c r="AJ57" s="115"/>
      <c r="AK57" s="115"/>
      <c r="AL57" s="115"/>
      <c r="AM57" s="115"/>
      <c r="AN57" s="116">
        <f>SUM(AG57,AV57)</f>
        <v>0</v>
      </c>
      <c r="AO57" s="115"/>
      <c r="AP57" s="115"/>
      <c r="AQ57" s="117" t="s">
        <v>86</v>
      </c>
      <c r="AR57" s="118"/>
      <c r="AS57" s="119">
        <f>'003 - Povýsadbová péče 1.rok'!K30</f>
        <v>0</v>
      </c>
      <c r="AT57" s="120">
        <f>'003 - Povýsadbová péče 1.rok'!K31</f>
        <v>0</v>
      </c>
      <c r="AU57" s="120">
        <v>0</v>
      </c>
      <c r="AV57" s="120">
        <f>ROUND(SUM(AX57:AY57),2)</f>
        <v>0</v>
      </c>
      <c r="AW57" s="121">
        <f>'003 - Povýsadbová péče 1.rok'!T83</f>
        <v>0</v>
      </c>
      <c r="AX57" s="120">
        <f>'003 - Povýsadbová péče 1.rok'!K35</f>
        <v>0</v>
      </c>
      <c r="AY57" s="120">
        <f>'003 - Povýsadbová péče 1.rok'!K36</f>
        <v>0</v>
      </c>
      <c r="AZ57" s="120">
        <f>'003 - Povýsadbová péče 1.rok'!K37</f>
        <v>0</v>
      </c>
      <c r="BA57" s="120">
        <f>'003 - Povýsadbová péče 1.rok'!K38</f>
        <v>0</v>
      </c>
      <c r="BB57" s="120">
        <f>'003 - Povýsadbová péče 1.rok'!F35</f>
        <v>0</v>
      </c>
      <c r="BC57" s="120">
        <f>'003 - Povýsadbová péče 1.rok'!F36</f>
        <v>0</v>
      </c>
      <c r="BD57" s="120">
        <f>'003 - Povýsadbová péče 1.rok'!F37</f>
        <v>0</v>
      </c>
      <c r="BE57" s="120">
        <f>'003 - Povýsadbová péče 1.rok'!F38</f>
        <v>0</v>
      </c>
      <c r="BF57" s="122">
        <f>'003 - Povýsadbová péče 1.rok'!F39</f>
        <v>0</v>
      </c>
      <c r="BG57" s="7"/>
      <c r="BT57" s="123" t="s">
        <v>23</v>
      </c>
      <c r="BV57" s="123" t="s">
        <v>81</v>
      </c>
      <c r="BW57" s="123" t="s">
        <v>94</v>
      </c>
      <c r="BX57" s="123" t="s">
        <v>6</v>
      </c>
      <c r="CL57" s="123" t="s">
        <v>21</v>
      </c>
      <c r="CM57" s="123" t="s">
        <v>88</v>
      </c>
    </row>
    <row r="58" s="7" customFormat="1" ht="16.5" customHeight="1">
      <c r="A58" s="111" t="s">
        <v>83</v>
      </c>
      <c r="B58" s="112"/>
      <c r="C58" s="113"/>
      <c r="D58" s="114" t="s">
        <v>95</v>
      </c>
      <c r="E58" s="114"/>
      <c r="F58" s="114"/>
      <c r="G58" s="114"/>
      <c r="H58" s="114"/>
      <c r="I58" s="115"/>
      <c r="J58" s="114" t="s">
        <v>96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'004 - Povýsadbová péče 2.rok'!K32</f>
        <v>0</v>
      </c>
      <c r="AH58" s="115"/>
      <c r="AI58" s="115"/>
      <c r="AJ58" s="115"/>
      <c r="AK58" s="115"/>
      <c r="AL58" s="115"/>
      <c r="AM58" s="115"/>
      <c r="AN58" s="116">
        <f>SUM(AG58,AV58)</f>
        <v>0</v>
      </c>
      <c r="AO58" s="115"/>
      <c r="AP58" s="115"/>
      <c r="AQ58" s="117" t="s">
        <v>86</v>
      </c>
      <c r="AR58" s="118"/>
      <c r="AS58" s="119">
        <f>'004 - Povýsadbová péče 2.rok'!K30</f>
        <v>0</v>
      </c>
      <c r="AT58" s="120">
        <f>'004 - Povýsadbová péče 2.rok'!K31</f>
        <v>0</v>
      </c>
      <c r="AU58" s="120">
        <v>0</v>
      </c>
      <c r="AV58" s="120">
        <f>ROUND(SUM(AX58:AY58),2)</f>
        <v>0</v>
      </c>
      <c r="AW58" s="121">
        <f>'004 - Povýsadbová péče 2.rok'!T83</f>
        <v>0</v>
      </c>
      <c r="AX58" s="120">
        <f>'004 - Povýsadbová péče 2.rok'!K35</f>
        <v>0</v>
      </c>
      <c r="AY58" s="120">
        <f>'004 - Povýsadbová péče 2.rok'!K36</f>
        <v>0</v>
      </c>
      <c r="AZ58" s="120">
        <f>'004 - Povýsadbová péče 2.rok'!K37</f>
        <v>0</v>
      </c>
      <c r="BA58" s="120">
        <f>'004 - Povýsadbová péče 2.rok'!K38</f>
        <v>0</v>
      </c>
      <c r="BB58" s="120">
        <f>'004 - Povýsadbová péče 2.rok'!F35</f>
        <v>0</v>
      </c>
      <c r="BC58" s="120">
        <f>'004 - Povýsadbová péče 2.rok'!F36</f>
        <v>0</v>
      </c>
      <c r="BD58" s="120">
        <f>'004 - Povýsadbová péče 2.rok'!F37</f>
        <v>0</v>
      </c>
      <c r="BE58" s="120">
        <f>'004 - Povýsadbová péče 2.rok'!F38</f>
        <v>0</v>
      </c>
      <c r="BF58" s="122">
        <f>'004 - Povýsadbová péče 2.rok'!F39</f>
        <v>0</v>
      </c>
      <c r="BG58" s="7"/>
      <c r="BT58" s="123" t="s">
        <v>23</v>
      </c>
      <c r="BV58" s="123" t="s">
        <v>81</v>
      </c>
      <c r="BW58" s="123" t="s">
        <v>97</v>
      </c>
      <c r="BX58" s="123" t="s">
        <v>6</v>
      </c>
      <c r="CL58" s="123" t="s">
        <v>21</v>
      </c>
      <c r="CM58" s="123" t="s">
        <v>88</v>
      </c>
    </row>
    <row r="59" s="7" customFormat="1" ht="16.5" customHeight="1">
      <c r="A59" s="111" t="s">
        <v>83</v>
      </c>
      <c r="B59" s="112"/>
      <c r="C59" s="113"/>
      <c r="D59" s="114" t="s">
        <v>98</v>
      </c>
      <c r="E59" s="114"/>
      <c r="F59" s="114"/>
      <c r="G59" s="114"/>
      <c r="H59" s="114"/>
      <c r="I59" s="115"/>
      <c r="J59" s="114" t="s">
        <v>99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'005 - Povýsadbová péče 3.rok'!K32</f>
        <v>0</v>
      </c>
      <c r="AH59" s="115"/>
      <c r="AI59" s="115"/>
      <c r="AJ59" s="115"/>
      <c r="AK59" s="115"/>
      <c r="AL59" s="115"/>
      <c r="AM59" s="115"/>
      <c r="AN59" s="116">
        <f>SUM(AG59,AV59)</f>
        <v>0</v>
      </c>
      <c r="AO59" s="115"/>
      <c r="AP59" s="115"/>
      <c r="AQ59" s="117" t="s">
        <v>86</v>
      </c>
      <c r="AR59" s="118"/>
      <c r="AS59" s="124">
        <f>'005 - Povýsadbová péče 3.rok'!K30</f>
        <v>0</v>
      </c>
      <c r="AT59" s="125">
        <f>'005 - Povýsadbová péče 3.rok'!K31</f>
        <v>0</v>
      </c>
      <c r="AU59" s="125">
        <v>0</v>
      </c>
      <c r="AV59" s="125">
        <f>ROUND(SUM(AX59:AY59),2)</f>
        <v>0</v>
      </c>
      <c r="AW59" s="126">
        <f>'005 - Povýsadbová péče 3.rok'!T83</f>
        <v>0</v>
      </c>
      <c r="AX59" s="125">
        <f>'005 - Povýsadbová péče 3.rok'!K35</f>
        <v>0</v>
      </c>
      <c r="AY59" s="125">
        <f>'005 - Povýsadbová péče 3.rok'!K36</f>
        <v>0</v>
      </c>
      <c r="AZ59" s="125">
        <f>'005 - Povýsadbová péče 3.rok'!K37</f>
        <v>0</v>
      </c>
      <c r="BA59" s="125">
        <f>'005 - Povýsadbová péče 3.rok'!K38</f>
        <v>0</v>
      </c>
      <c r="BB59" s="125">
        <f>'005 - Povýsadbová péče 3.rok'!F35</f>
        <v>0</v>
      </c>
      <c r="BC59" s="125">
        <f>'005 - Povýsadbová péče 3.rok'!F36</f>
        <v>0</v>
      </c>
      <c r="BD59" s="125">
        <f>'005 - Povýsadbová péče 3.rok'!F37</f>
        <v>0</v>
      </c>
      <c r="BE59" s="125">
        <f>'005 - Povýsadbová péče 3.rok'!F38</f>
        <v>0</v>
      </c>
      <c r="BF59" s="127">
        <f>'005 - Povýsadbová péče 3.rok'!F39</f>
        <v>0</v>
      </c>
      <c r="BG59" s="7"/>
      <c r="BT59" s="123" t="s">
        <v>23</v>
      </c>
      <c r="BV59" s="123" t="s">
        <v>81</v>
      </c>
      <c r="BW59" s="123" t="s">
        <v>100</v>
      </c>
      <c r="BX59" s="123" t="s">
        <v>6</v>
      </c>
      <c r="CL59" s="123" t="s">
        <v>21</v>
      </c>
      <c r="CM59" s="123" t="s">
        <v>88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</row>
  </sheetData>
  <sheetProtection sheet="1" formatColumns="0" formatRows="0" objects="1" scenarios="1" spinCount="100000" saltValue="sNpNP5LpHvnUK+mfoJoWVE4HopB5WcH8bwnemqP3EREPEMSn9mAN74hS+ZMThjyBgB6hLTd6p3zJpw8xgUABlA==" hashValue="i9dmDnSXeGPB/ar7KvM/Jje2IC1V4SZtxensjiTMI2hut69vMPo2mGba6urf2nfZ/2hzROTNZC7CL7WEyGy2sA==" algorithmName="SHA-512" password="CC35"/>
  <mergeCells count="58">
    <mergeCell ref="L45:AJ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G5:BG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55" location="'001 - Zelený pás'!C2" display="/"/>
    <hyperlink ref="A56" location="'002 - Sazenice'!C2" display="/"/>
    <hyperlink ref="A57" location="'003 - Povýsadbová péče 1.rok'!C2" display="/"/>
    <hyperlink ref="A58" location="'004 - Povýsadbová péče 2.rok'!C2" display="/"/>
    <hyperlink ref="A59" location="'005 - Povýsadbová péče 3.rok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103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13. 6. 2023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ROUND(K85,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ROUND((SUM(BE85:BE216)),  2)</f>
        <v>0</v>
      </c>
      <c r="G35" s="37"/>
      <c r="H35" s="37"/>
      <c r="I35" s="148">
        <v>0.20999999999999999</v>
      </c>
      <c r="J35" s="37"/>
      <c r="K35" s="143">
        <f>ROUND(((SUM(BE85:BE216))*I35),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ROUND((SUM(BF85:BF216)),  2)</f>
        <v>0</v>
      </c>
      <c r="G36" s="37"/>
      <c r="H36" s="37"/>
      <c r="I36" s="148">
        <v>0.14999999999999999</v>
      </c>
      <c r="J36" s="37"/>
      <c r="K36" s="143">
        <f>ROUND(((SUM(BF85:BF216))*I36),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ROUND((SUM(BG85:BG216)),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ROUND((SUM(BH85:BH216)),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ROUND((SUM(BI85:BI216)),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001 - Zelený pás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13. 6. 2023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Q85</f>
        <v>0</v>
      </c>
      <c r="J61" s="101">
        <f>R85</f>
        <v>0</v>
      </c>
      <c r="K61" s="101">
        <f>K85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112</v>
      </c>
      <c r="E62" s="168"/>
      <c r="F62" s="168"/>
      <c r="G62" s="168"/>
      <c r="H62" s="168"/>
      <c r="I62" s="169">
        <f>Q86</f>
        <v>0</v>
      </c>
      <c r="J62" s="169">
        <f>R86</f>
        <v>0</v>
      </c>
      <c r="K62" s="169">
        <f>K86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113</v>
      </c>
      <c r="E63" s="174"/>
      <c r="F63" s="174"/>
      <c r="G63" s="174"/>
      <c r="H63" s="174"/>
      <c r="I63" s="175">
        <f>Q105</f>
        <v>0</v>
      </c>
      <c r="J63" s="175">
        <f>R105</f>
        <v>0</v>
      </c>
      <c r="K63" s="175">
        <f>K105</f>
        <v>0</v>
      </c>
      <c r="L63" s="172"/>
      <c r="M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114</v>
      </c>
      <c r="E64" s="174"/>
      <c r="F64" s="174"/>
      <c r="G64" s="174"/>
      <c r="H64" s="174"/>
      <c r="I64" s="175">
        <f>Q210</f>
        <v>0</v>
      </c>
      <c r="J64" s="175">
        <f>R210</f>
        <v>0</v>
      </c>
      <c r="K64" s="175">
        <f>K210</f>
        <v>0</v>
      </c>
      <c r="L64" s="172"/>
      <c r="M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115</v>
      </c>
      <c r="E65" s="168"/>
      <c r="F65" s="168"/>
      <c r="G65" s="168"/>
      <c r="H65" s="168"/>
      <c r="I65" s="169">
        <f>Q213</f>
        <v>0</v>
      </c>
      <c r="J65" s="169">
        <f>R213</f>
        <v>0</v>
      </c>
      <c r="K65" s="169">
        <f>K213</f>
        <v>0</v>
      </c>
      <c r="L65" s="166"/>
      <c r="M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116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17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0" t="str">
        <f>E7</f>
        <v>Výsadba zeleného pásu v k.ú. Zvěrotice</v>
      </c>
      <c r="F75" s="31"/>
      <c r="G75" s="31"/>
      <c r="H75" s="31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102</v>
      </c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001 - Zelený pás</v>
      </c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24</v>
      </c>
      <c r="D79" s="39"/>
      <c r="E79" s="39"/>
      <c r="F79" s="26" t="str">
        <f>F12</f>
        <v>Zvěrotice</v>
      </c>
      <c r="G79" s="39"/>
      <c r="H79" s="39"/>
      <c r="I79" s="31" t="s">
        <v>26</v>
      </c>
      <c r="J79" s="71" t="str">
        <f>IF(J12="","",J12)</f>
        <v>13. 6. 2023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E15</f>
        <v>Státní pozemkový úřad, Pobočka Tábor</v>
      </c>
      <c r="G81" s="39"/>
      <c r="H81" s="39"/>
      <c r="I81" s="31" t="s">
        <v>37</v>
      </c>
      <c r="J81" s="35" t="str">
        <f>E21</f>
        <v>Ing. Věra Hrubá</v>
      </c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IF(E18="","",E18)</f>
        <v>Vyplň údaj</v>
      </c>
      <c r="G82" s="39"/>
      <c r="H82" s="39"/>
      <c r="I82" s="31" t="s">
        <v>39</v>
      </c>
      <c r="J82" s="35" t="str">
        <f>E24</f>
        <v xml:space="preserve"> </v>
      </c>
      <c r="K82" s="39"/>
      <c r="L82" s="39"/>
      <c r="M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7"/>
      <c r="B84" s="178"/>
      <c r="C84" s="179" t="s">
        <v>117</v>
      </c>
      <c r="D84" s="180" t="s">
        <v>62</v>
      </c>
      <c r="E84" s="180" t="s">
        <v>58</v>
      </c>
      <c r="F84" s="180" t="s">
        <v>59</v>
      </c>
      <c r="G84" s="180" t="s">
        <v>118</v>
      </c>
      <c r="H84" s="180" t="s">
        <v>119</v>
      </c>
      <c r="I84" s="180" t="s">
        <v>120</v>
      </c>
      <c r="J84" s="180" t="s">
        <v>121</v>
      </c>
      <c r="K84" s="180" t="s">
        <v>110</v>
      </c>
      <c r="L84" s="181" t="s">
        <v>122</v>
      </c>
      <c r="M84" s="182"/>
      <c r="N84" s="91" t="s">
        <v>21</v>
      </c>
      <c r="O84" s="92" t="s">
        <v>47</v>
      </c>
      <c r="P84" s="92" t="s">
        <v>123</v>
      </c>
      <c r="Q84" s="92" t="s">
        <v>124</v>
      </c>
      <c r="R84" s="92" t="s">
        <v>125</v>
      </c>
      <c r="S84" s="92" t="s">
        <v>126</v>
      </c>
      <c r="T84" s="92" t="s">
        <v>127</v>
      </c>
      <c r="U84" s="92" t="s">
        <v>128</v>
      </c>
      <c r="V84" s="92" t="s">
        <v>129</v>
      </c>
      <c r="W84" s="92" t="s">
        <v>130</v>
      </c>
      <c r="X84" s="92" t="s">
        <v>131</v>
      </c>
      <c r="Y84" s="93" t="s">
        <v>132</v>
      </c>
      <c r="Z84" s="177"/>
      <c r="AA84" s="177"/>
      <c r="AB84" s="177"/>
      <c r="AC84" s="177"/>
      <c r="AD84" s="177"/>
      <c r="AE84" s="177"/>
    </row>
    <row r="85" s="2" customFormat="1" ht="22.8" customHeight="1">
      <c r="A85" s="37"/>
      <c r="B85" s="38"/>
      <c r="C85" s="98" t="s">
        <v>133</v>
      </c>
      <c r="D85" s="39"/>
      <c r="E85" s="39"/>
      <c r="F85" s="39"/>
      <c r="G85" s="39"/>
      <c r="H85" s="39"/>
      <c r="I85" s="39"/>
      <c r="J85" s="39"/>
      <c r="K85" s="183">
        <f>BK85</f>
        <v>0</v>
      </c>
      <c r="L85" s="39"/>
      <c r="M85" s="43"/>
      <c r="N85" s="94"/>
      <c r="O85" s="184"/>
      <c r="P85" s="95"/>
      <c r="Q85" s="185">
        <f>Q86+Q213</f>
        <v>0</v>
      </c>
      <c r="R85" s="185">
        <f>R86+R213</f>
        <v>0</v>
      </c>
      <c r="S85" s="95"/>
      <c r="T85" s="186">
        <f>T86+T213</f>
        <v>0</v>
      </c>
      <c r="U85" s="95"/>
      <c r="V85" s="186">
        <f>V86+V213</f>
        <v>0.045339999999999998</v>
      </c>
      <c r="W85" s="95"/>
      <c r="X85" s="186">
        <f>X86+X213</f>
        <v>0</v>
      </c>
      <c r="Y85" s="96"/>
      <c r="Z85" s="37"/>
      <c r="AA85" s="37"/>
      <c r="AB85" s="37"/>
      <c r="AC85" s="37"/>
      <c r="AD85" s="37"/>
      <c r="AE85" s="37"/>
      <c r="AT85" s="16" t="s">
        <v>78</v>
      </c>
      <c r="AU85" s="16" t="s">
        <v>111</v>
      </c>
      <c r="BK85" s="187">
        <f>BK86+BK213</f>
        <v>0</v>
      </c>
    </row>
    <row r="86" s="12" customFormat="1" ht="25.92" customHeight="1">
      <c r="A86" s="12"/>
      <c r="B86" s="188"/>
      <c r="C86" s="189"/>
      <c r="D86" s="190" t="s">
        <v>78</v>
      </c>
      <c r="E86" s="191" t="s">
        <v>134</v>
      </c>
      <c r="F86" s="191" t="s">
        <v>135</v>
      </c>
      <c r="G86" s="189"/>
      <c r="H86" s="189"/>
      <c r="I86" s="192"/>
      <c r="J86" s="192"/>
      <c r="K86" s="193">
        <f>BK86</f>
        <v>0</v>
      </c>
      <c r="L86" s="189"/>
      <c r="M86" s="194"/>
      <c r="N86" s="195"/>
      <c r="O86" s="196"/>
      <c r="P86" s="196"/>
      <c r="Q86" s="197">
        <f>Q87+SUM(Q88:Q105)+Q210</f>
        <v>0</v>
      </c>
      <c r="R86" s="197">
        <f>R87+SUM(R88:R105)+R210</f>
        <v>0</v>
      </c>
      <c r="S86" s="196"/>
      <c r="T86" s="198">
        <f>T87+SUM(T88:T105)+T210</f>
        <v>0</v>
      </c>
      <c r="U86" s="196"/>
      <c r="V86" s="198">
        <f>V87+SUM(V88:V105)+V210</f>
        <v>0.045339999999999998</v>
      </c>
      <c r="W86" s="196"/>
      <c r="X86" s="198">
        <f>X87+SUM(X88:X105)+X210</f>
        <v>0</v>
      </c>
      <c r="Y86" s="199"/>
      <c r="Z86" s="12"/>
      <c r="AA86" s="12"/>
      <c r="AB86" s="12"/>
      <c r="AC86" s="12"/>
      <c r="AD86" s="12"/>
      <c r="AE86" s="12"/>
      <c r="AR86" s="200" t="s">
        <v>23</v>
      </c>
      <c r="AT86" s="201" t="s">
        <v>78</v>
      </c>
      <c r="AU86" s="201" t="s">
        <v>79</v>
      </c>
      <c r="AY86" s="200" t="s">
        <v>136</v>
      </c>
      <c r="BK86" s="202">
        <f>BK87+SUM(BK88:BK105)+BK210</f>
        <v>0</v>
      </c>
    </row>
    <row r="87" s="2" customFormat="1" ht="21.75" customHeight="1">
      <c r="A87" s="37"/>
      <c r="B87" s="38"/>
      <c r="C87" s="203" t="s">
        <v>137</v>
      </c>
      <c r="D87" s="203" t="s">
        <v>138</v>
      </c>
      <c r="E87" s="204" t="s">
        <v>139</v>
      </c>
      <c r="F87" s="205" t="s">
        <v>140</v>
      </c>
      <c r="G87" s="206" t="s">
        <v>141</v>
      </c>
      <c r="H87" s="207">
        <v>768</v>
      </c>
      <c r="I87" s="208"/>
      <c r="J87" s="209"/>
      <c r="K87" s="210">
        <f>ROUND(P87*H87,2)</f>
        <v>0</v>
      </c>
      <c r="L87" s="205" t="s">
        <v>21</v>
      </c>
      <c r="M87" s="211"/>
      <c r="N87" s="212" t="s">
        <v>21</v>
      </c>
      <c r="O87" s="213" t="s">
        <v>48</v>
      </c>
      <c r="P87" s="214">
        <f>I87+J87</f>
        <v>0</v>
      </c>
      <c r="Q87" s="214">
        <f>ROUND(I87*H87,2)</f>
        <v>0</v>
      </c>
      <c r="R87" s="214">
        <f>ROUND(J87*H87,2)</f>
        <v>0</v>
      </c>
      <c r="S87" s="83"/>
      <c r="T87" s="215">
        <f>S87*H87</f>
        <v>0</v>
      </c>
      <c r="U87" s="215">
        <v>0</v>
      </c>
      <c r="V87" s="215">
        <f>U87*H87</f>
        <v>0</v>
      </c>
      <c r="W87" s="215">
        <v>0</v>
      </c>
      <c r="X87" s="215">
        <f>W87*H87</f>
        <v>0</v>
      </c>
      <c r="Y87" s="216" t="s">
        <v>21</v>
      </c>
      <c r="Z87" s="37"/>
      <c r="AA87" s="37"/>
      <c r="AB87" s="37"/>
      <c r="AC87" s="37"/>
      <c r="AD87" s="37"/>
      <c r="AE87" s="37"/>
      <c r="AR87" s="217" t="s">
        <v>142</v>
      </c>
      <c r="AT87" s="217" t="s">
        <v>138</v>
      </c>
      <c r="AU87" s="217" t="s">
        <v>23</v>
      </c>
      <c r="AY87" s="16" t="s">
        <v>136</v>
      </c>
      <c r="BE87" s="218">
        <f>IF(O87="základní",K87,0)</f>
        <v>0</v>
      </c>
      <c r="BF87" s="218">
        <f>IF(O87="snížená",K87,0)</f>
        <v>0</v>
      </c>
      <c r="BG87" s="218">
        <f>IF(O87="zákl. přenesená",K87,0)</f>
        <v>0</v>
      </c>
      <c r="BH87" s="218">
        <f>IF(O87="sníž. přenesená",K87,0)</f>
        <v>0</v>
      </c>
      <c r="BI87" s="218">
        <f>IF(O87="nulová",K87,0)</f>
        <v>0</v>
      </c>
      <c r="BJ87" s="16" t="s">
        <v>23</v>
      </c>
      <c r="BK87" s="218">
        <f>ROUND(P87*H87,2)</f>
        <v>0</v>
      </c>
      <c r="BL87" s="16" t="s">
        <v>143</v>
      </c>
      <c r="BM87" s="217" t="s">
        <v>144</v>
      </c>
    </row>
    <row r="88" s="2" customFormat="1" ht="16.5" customHeight="1">
      <c r="A88" s="37"/>
      <c r="B88" s="38"/>
      <c r="C88" s="203" t="s">
        <v>145</v>
      </c>
      <c r="D88" s="203" t="s">
        <v>138</v>
      </c>
      <c r="E88" s="204" t="s">
        <v>146</v>
      </c>
      <c r="F88" s="205" t="s">
        <v>147</v>
      </c>
      <c r="G88" s="206" t="s">
        <v>141</v>
      </c>
      <c r="H88" s="207">
        <v>95</v>
      </c>
      <c r="I88" s="208"/>
      <c r="J88" s="209"/>
      <c r="K88" s="210">
        <f>ROUND(P88*H88,2)</f>
        <v>0</v>
      </c>
      <c r="L88" s="205" t="s">
        <v>21</v>
      </c>
      <c r="M88" s="211"/>
      <c r="N88" s="212" t="s">
        <v>21</v>
      </c>
      <c r="O88" s="213" t="s">
        <v>48</v>
      </c>
      <c r="P88" s="214">
        <f>I88+J88</f>
        <v>0</v>
      </c>
      <c r="Q88" s="214">
        <f>ROUND(I88*H88,2)</f>
        <v>0</v>
      </c>
      <c r="R88" s="214">
        <f>ROUND(J88*H88,2)</f>
        <v>0</v>
      </c>
      <c r="S88" s="83"/>
      <c r="T88" s="215">
        <f>S88*H88</f>
        <v>0</v>
      </c>
      <c r="U88" s="215">
        <v>0</v>
      </c>
      <c r="V88" s="215">
        <f>U88*H88</f>
        <v>0</v>
      </c>
      <c r="W88" s="215">
        <v>0</v>
      </c>
      <c r="X88" s="215">
        <f>W88*H88</f>
        <v>0</v>
      </c>
      <c r="Y88" s="216" t="s">
        <v>21</v>
      </c>
      <c r="Z88" s="37"/>
      <c r="AA88" s="37"/>
      <c r="AB88" s="37"/>
      <c r="AC88" s="37"/>
      <c r="AD88" s="37"/>
      <c r="AE88" s="37"/>
      <c r="AR88" s="217" t="s">
        <v>142</v>
      </c>
      <c r="AT88" s="217" t="s">
        <v>138</v>
      </c>
      <c r="AU88" s="217" t="s">
        <v>23</v>
      </c>
      <c r="AY88" s="16" t="s">
        <v>136</v>
      </c>
      <c r="BE88" s="218">
        <f>IF(O88="základní",K88,0)</f>
        <v>0</v>
      </c>
      <c r="BF88" s="218">
        <f>IF(O88="snížená",K88,0)</f>
        <v>0</v>
      </c>
      <c r="BG88" s="218">
        <f>IF(O88="zákl. přenesená",K88,0)</f>
        <v>0</v>
      </c>
      <c r="BH88" s="218">
        <f>IF(O88="sníž. přenesená",K88,0)</f>
        <v>0</v>
      </c>
      <c r="BI88" s="218">
        <f>IF(O88="nulová",K88,0)</f>
        <v>0</v>
      </c>
      <c r="BJ88" s="16" t="s">
        <v>23</v>
      </c>
      <c r="BK88" s="218">
        <f>ROUND(P88*H88,2)</f>
        <v>0</v>
      </c>
      <c r="BL88" s="16" t="s">
        <v>143</v>
      </c>
      <c r="BM88" s="217" t="s">
        <v>148</v>
      </c>
    </row>
    <row r="89" s="2" customFormat="1" ht="16.5" customHeight="1">
      <c r="A89" s="37"/>
      <c r="B89" s="38"/>
      <c r="C89" s="203" t="s">
        <v>149</v>
      </c>
      <c r="D89" s="203" t="s">
        <v>138</v>
      </c>
      <c r="E89" s="204" t="s">
        <v>150</v>
      </c>
      <c r="F89" s="205" t="s">
        <v>151</v>
      </c>
      <c r="G89" s="206" t="s">
        <v>141</v>
      </c>
      <c r="H89" s="207">
        <v>417</v>
      </c>
      <c r="I89" s="208"/>
      <c r="J89" s="209"/>
      <c r="K89" s="210">
        <f>ROUND(P89*H89,2)</f>
        <v>0</v>
      </c>
      <c r="L89" s="205" t="s">
        <v>21</v>
      </c>
      <c r="M89" s="211"/>
      <c r="N89" s="212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142</v>
      </c>
      <c r="AT89" s="217" t="s">
        <v>138</v>
      </c>
      <c r="AU89" s="217" t="s">
        <v>23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143</v>
      </c>
      <c r="BM89" s="217" t="s">
        <v>152</v>
      </c>
    </row>
    <row r="90" s="2" customFormat="1" ht="16.5" customHeight="1">
      <c r="A90" s="37"/>
      <c r="B90" s="38"/>
      <c r="C90" s="203" t="s">
        <v>153</v>
      </c>
      <c r="D90" s="203" t="s">
        <v>138</v>
      </c>
      <c r="E90" s="204" t="s">
        <v>154</v>
      </c>
      <c r="F90" s="205" t="s">
        <v>155</v>
      </c>
      <c r="G90" s="206" t="s">
        <v>141</v>
      </c>
      <c r="H90" s="207">
        <v>863</v>
      </c>
      <c r="I90" s="208"/>
      <c r="J90" s="209"/>
      <c r="K90" s="210">
        <f>ROUND(P90*H90,2)</f>
        <v>0</v>
      </c>
      <c r="L90" s="205" t="s">
        <v>21</v>
      </c>
      <c r="M90" s="211"/>
      <c r="N90" s="212" t="s">
        <v>21</v>
      </c>
      <c r="O90" s="213" t="s">
        <v>48</v>
      </c>
      <c r="P90" s="214">
        <f>I90+J90</f>
        <v>0</v>
      </c>
      <c r="Q90" s="214">
        <f>ROUND(I90*H90,2)</f>
        <v>0</v>
      </c>
      <c r="R90" s="214">
        <f>ROUND(J90*H90,2)</f>
        <v>0</v>
      </c>
      <c r="S90" s="83"/>
      <c r="T90" s="215">
        <f>S90*H90</f>
        <v>0</v>
      </c>
      <c r="U90" s="215">
        <v>0</v>
      </c>
      <c r="V90" s="215">
        <f>U90*H90</f>
        <v>0</v>
      </c>
      <c r="W90" s="215">
        <v>0</v>
      </c>
      <c r="X90" s="215">
        <f>W90*H90</f>
        <v>0</v>
      </c>
      <c r="Y90" s="216" t="s">
        <v>21</v>
      </c>
      <c r="Z90" s="37"/>
      <c r="AA90" s="37"/>
      <c r="AB90" s="37"/>
      <c r="AC90" s="37"/>
      <c r="AD90" s="37"/>
      <c r="AE90" s="37"/>
      <c r="AR90" s="217" t="s">
        <v>142</v>
      </c>
      <c r="AT90" s="217" t="s">
        <v>138</v>
      </c>
      <c r="AU90" s="217" t="s">
        <v>23</v>
      </c>
      <c r="AY90" s="16" t="s">
        <v>136</v>
      </c>
      <c r="BE90" s="218">
        <f>IF(O90="základní",K90,0)</f>
        <v>0</v>
      </c>
      <c r="BF90" s="218">
        <f>IF(O90="snížená",K90,0)</f>
        <v>0</v>
      </c>
      <c r="BG90" s="218">
        <f>IF(O90="zákl. přenesená",K90,0)</f>
        <v>0</v>
      </c>
      <c r="BH90" s="218">
        <f>IF(O90="sníž. přenesená",K90,0)</f>
        <v>0</v>
      </c>
      <c r="BI90" s="218">
        <f>IF(O90="nulová",K90,0)</f>
        <v>0</v>
      </c>
      <c r="BJ90" s="16" t="s">
        <v>23</v>
      </c>
      <c r="BK90" s="218">
        <f>ROUND(P90*H90,2)</f>
        <v>0</v>
      </c>
      <c r="BL90" s="16" t="s">
        <v>143</v>
      </c>
      <c r="BM90" s="217" t="s">
        <v>156</v>
      </c>
    </row>
    <row r="91" s="2" customFormat="1" ht="16.5" customHeight="1">
      <c r="A91" s="37"/>
      <c r="B91" s="38"/>
      <c r="C91" s="203" t="s">
        <v>157</v>
      </c>
      <c r="D91" s="203" t="s">
        <v>138</v>
      </c>
      <c r="E91" s="204" t="s">
        <v>158</v>
      </c>
      <c r="F91" s="205" t="s">
        <v>159</v>
      </c>
      <c r="G91" s="206" t="s">
        <v>160</v>
      </c>
      <c r="H91" s="207">
        <v>490</v>
      </c>
      <c r="I91" s="208"/>
      <c r="J91" s="209"/>
      <c r="K91" s="210">
        <f>ROUND(P91*H91,2)</f>
        <v>0</v>
      </c>
      <c r="L91" s="205" t="s">
        <v>21</v>
      </c>
      <c r="M91" s="211"/>
      <c r="N91" s="212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142</v>
      </c>
      <c r="AT91" s="217" t="s">
        <v>138</v>
      </c>
      <c r="AU91" s="217" t="s">
        <v>23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143</v>
      </c>
      <c r="BM91" s="217" t="s">
        <v>161</v>
      </c>
    </row>
    <row r="92" s="2" customFormat="1" ht="21.75" customHeight="1">
      <c r="A92" s="37"/>
      <c r="B92" s="38"/>
      <c r="C92" s="203" t="s">
        <v>162</v>
      </c>
      <c r="D92" s="203" t="s">
        <v>138</v>
      </c>
      <c r="E92" s="204" t="s">
        <v>163</v>
      </c>
      <c r="F92" s="205" t="s">
        <v>164</v>
      </c>
      <c r="G92" s="206" t="s">
        <v>165</v>
      </c>
      <c r="H92" s="207">
        <v>281.81999999999999</v>
      </c>
      <c r="I92" s="208"/>
      <c r="J92" s="209"/>
      <c r="K92" s="210">
        <f>ROUND(P92*H92,2)</f>
        <v>0</v>
      </c>
      <c r="L92" s="205" t="s">
        <v>21</v>
      </c>
      <c r="M92" s="211"/>
      <c r="N92" s="212" t="s">
        <v>21</v>
      </c>
      <c r="O92" s="213" t="s">
        <v>48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83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5">
        <f>W92*H92</f>
        <v>0</v>
      </c>
      <c r="Y92" s="216" t="s">
        <v>21</v>
      </c>
      <c r="Z92" s="37"/>
      <c r="AA92" s="37"/>
      <c r="AB92" s="37"/>
      <c r="AC92" s="37"/>
      <c r="AD92" s="37"/>
      <c r="AE92" s="37"/>
      <c r="AR92" s="217" t="s">
        <v>142</v>
      </c>
      <c r="AT92" s="217" t="s">
        <v>138</v>
      </c>
      <c r="AU92" s="217" t="s">
        <v>23</v>
      </c>
      <c r="AY92" s="16" t="s">
        <v>136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16" t="s">
        <v>23</v>
      </c>
      <c r="BK92" s="218">
        <f>ROUND(P92*H92,2)</f>
        <v>0</v>
      </c>
      <c r="BL92" s="16" t="s">
        <v>143</v>
      </c>
      <c r="BM92" s="217" t="s">
        <v>166</v>
      </c>
    </row>
    <row r="93" s="2" customFormat="1" ht="16.5" customHeight="1">
      <c r="A93" s="37"/>
      <c r="B93" s="38"/>
      <c r="C93" s="203" t="s">
        <v>167</v>
      </c>
      <c r="D93" s="203" t="s">
        <v>138</v>
      </c>
      <c r="E93" s="204" t="s">
        <v>168</v>
      </c>
      <c r="F93" s="205" t="s">
        <v>169</v>
      </c>
      <c r="G93" s="206" t="s">
        <v>165</v>
      </c>
      <c r="H93" s="207">
        <v>177.09999999999999</v>
      </c>
      <c r="I93" s="208"/>
      <c r="J93" s="209"/>
      <c r="K93" s="210">
        <f>ROUND(P93*H93,2)</f>
        <v>0</v>
      </c>
      <c r="L93" s="205" t="s">
        <v>21</v>
      </c>
      <c r="M93" s="211"/>
      <c r="N93" s="212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142</v>
      </c>
      <c r="AT93" s="217" t="s">
        <v>138</v>
      </c>
      <c r="AU93" s="217" t="s">
        <v>23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143</v>
      </c>
      <c r="BM93" s="217" t="s">
        <v>170</v>
      </c>
    </row>
    <row r="94" s="2" customFormat="1" ht="16.5" customHeight="1">
      <c r="A94" s="37"/>
      <c r="B94" s="38"/>
      <c r="C94" s="203" t="s">
        <v>171</v>
      </c>
      <c r="D94" s="203" t="s">
        <v>138</v>
      </c>
      <c r="E94" s="204" t="s">
        <v>172</v>
      </c>
      <c r="F94" s="205" t="s">
        <v>173</v>
      </c>
      <c r="G94" s="206" t="s">
        <v>141</v>
      </c>
      <c r="H94" s="207">
        <v>12915</v>
      </c>
      <c r="I94" s="208"/>
      <c r="J94" s="209"/>
      <c r="K94" s="210">
        <f>ROUND(P94*H94,2)</f>
        <v>0</v>
      </c>
      <c r="L94" s="205" t="s">
        <v>21</v>
      </c>
      <c r="M94" s="211"/>
      <c r="N94" s="212" t="s">
        <v>21</v>
      </c>
      <c r="O94" s="213" t="s">
        <v>48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83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5">
        <f>W94*H94</f>
        <v>0</v>
      </c>
      <c r="Y94" s="216" t="s">
        <v>21</v>
      </c>
      <c r="Z94" s="37"/>
      <c r="AA94" s="37"/>
      <c r="AB94" s="37"/>
      <c r="AC94" s="37"/>
      <c r="AD94" s="37"/>
      <c r="AE94" s="37"/>
      <c r="AR94" s="217" t="s">
        <v>142</v>
      </c>
      <c r="AT94" s="217" t="s">
        <v>138</v>
      </c>
      <c r="AU94" s="217" t="s">
        <v>23</v>
      </c>
      <c r="AY94" s="16" t="s">
        <v>136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16" t="s">
        <v>23</v>
      </c>
      <c r="BK94" s="218">
        <f>ROUND(P94*H94,2)</f>
        <v>0</v>
      </c>
      <c r="BL94" s="16" t="s">
        <v>143</v>
      </c>
      <c r="BM94" s="217" t="s">
        <v>174</v>
      </c>
    </row>
    <row r="95" s="2" customFormat="1" ht="16.5" customHeight="1">
      <c r="A95" s="37"/>
      <c r="B95" s="38"/>
      <c r="C95" s="203" t="s">
        <v>175</v>
      </c>
      <c r="D95" s="203" t="s">
        <v>138</v>
      </c>
      <c r="E95" s="204" t="s">
        <v>176</v>
      </c>
      <c r="F95" s="205" t="s">
        <v>177</v>
      </c>
      <c r="G95" s="206" t="s">
        <v>178</v>
      </c>
      <c r="H95" s="207">
        <v>83.379999999999995</v>
      </c>
      <c r="I95" s="208"/>
      <c r="J95" s="209"/>
      <c r="K95" s="210">
        <f>ROUND(P95*H95,2)</f>
        <v>0</v>
      </c>
      <c r="L95" s="205" t="s">
        <v>21</v>
      </c>
      <c r="M95" s="211"/>
      <c r="N95" s="212" t="s">
        <v>21</v>
      </c>
      <c r="O95" s="213" t="s">
        <v>48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83"/>
      <c r="T95" s="215">
        <f>S95*H95</f>
        <v>0</v>
      </c>
      <c r="U95" s="215">
        <v>0</v>
      </c>
      <c r="V95" s="215">
        <f>U95*H95</f>
        <v>0</v>
      </c>
      <c r="W95" s="215">
        <v>0</v>
      </c>
      <c r="X95" s="215">
        <f>W95*H95</f>
        <v>0</v>
      </c>
      <c r="Y95" s="216" t="s">
        <v>21</v>
      </c>
      <c r="Z95" s="37"/>
      <c r="AA95" s="37"/>
      <c r="AB95" s="37"/>
      <c r="AC95" s="37"/>
      <c r="AD95" s="37"/>
      <c r="AE95" s="37"/>
      <c r="AR95" s="217" t="s">
        <v>142</v>
      </c>
      <c r="AT95" s="217" t="s">
        <v>138</v>
      </c>
      <c r="AU95" s="217" t="s">
        <v>23</v>
      </c>
      <c r="AY95" s="16" t="s">
        <v>136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16" t="s">
        <v>23</v>
      </c>
      <c r="BK95" s="218">
        <f>ROUND(P95*H95,2)</f>
        <v>0</v>
      </c>
      <c r="BL95" s="16" t="s">
        <v>143</v>
      </c>
      <c r="BM95" s="217" t="s">
        <v>179</v>
      </c>
    </row>
    <row r="96" s="2" customFormat="1" ht="16.5" customHeight="1">
      <c r="A96" s="37"/>
      <c r="B96" s="38"/>
      <c r="C96" s="203" t="s">
        <v>180</v>
      </c>
      <c r="D96" s="203" t="s">
        <v>138</v>
      </c>
      <c r="E96" s="204" t="s">
        <v>181</v>
      </c>
      <c r="F96" s="205" t="s">
        <v>182</v>
      </c>
      <c r="G96" s="206" t="s">
        <v>178</v>
      </c>
      <c r="H96" s="207">
        <v>154.09999999999999</v>
      </c>
      <c r="I96" s="208"/>
      <c r="J96" s="209"/>
      <c r="K96" s="210">
        <f>ROUND(P96*H96,2)</f>
        <v>0</v>
      </c>
      <c r="L96" s="205" t="s">
        <v>21</v>
      </c>
      <c r="M96" s="211"/>
      <c r="N96" s="212" t="s">
        <v>21</v>
      </c>
      <c r="O96" s="213" t="s">
        <v>48</v>
      </c>
      <c r="P96" s="214">
        <f>I96+J96</f>
        <v>0</v>
      </c>
      <c r="Q96" s="214">
        <f>ROUND(I96*H96,2)</f>
        <v>0</v>
      </c>
      <c r="R96" s="214">
        <f>ROUND(J96*H96,2)</f>
        <v>0</v>
      </c>
      <c r="S96" s="83"/>
      <c r="T96" s="215">
        <f>S96*H96</f>
        <v>0</v>
      </c>
      <c r="U96" s="215">
        <v>0</v>
      </c>
      <c r="V96" s="215">
        <f>U96*H96</f>
        <v>0</v>
      </c>
      <c r="W96" s="215">
        <v>0</v>
      </c>
      <c r="X96" s="215">
        <f>W96*H96</f>
        <v>0</v>
      </c>
      <c r="Y96" s="216" t="s">
        <v>21</v>
      </c>
      <c r="Z96" s="37"/>
      <c r="AA96" s="37"/>
      <c r="AB96" s="37"/>
      <c r="AC96" s="37"/>
      <c r="AD96" s="37"/>
      <c r="AE96" s="37"/>
      <c r="AR96" s="217" t="s">
        <v>142</v>
      </c>
      <c r="AT96" s="217" t="s">
        <v>138</v>
      </c>
      <c r="AU96" s="217" t="s">
        <v>23</v>
      </c>
      <c r="AY96" s="16" t="s">
        <v>136</v>
      </c>
      <c r="BE96" s="218">
        <f>IF(O96="základní",K96,0)</f>
        <v>0</v>
      </c>
      <c r="BF96" s="218">
        <f>IF(O96="snížená",K96,0)</f>
        <v>0</v>
      </c>
      <c r="BG96" s="218">
        <f>IF(O96="zákl. přenesená",K96,0)</f>
        <v>0</v>
      </c>
      <c r="BH96" s="218">
        <f>IF(O96="sníž. přenesená",K96,0)</f>
        <v>0</v>
      </c>
      <c r="BI96" s="218">
        <f>IF(O96="nulová",K96,0)</f>
        <v>0</v>
      </c>
      <c r="BJ96" s="16" t="s">
        <v>23</v>
      </c>
      <c r="BK96" s="218">
        <f>ROUND(P96*H96,2)</f>
        <v>0</v>
      </c>
      <c r="BL96" s="16" t="s">
        <v>143</v>
      </c>
      <c r="BM96" s="217" t="s">
        <v>183</v>
      </c>
    </row>
    <row r="97" s="2" customFormat="1" ht="16.5" customHeight="1">
      <c r="A97" s="37"/>
      <c r="B97" s="38"/>
      <c r="C97" s="203" t="s">
        <v>184</v>
      </c>
      <c r="D97" s="203" t="s">
        <v>138</v>
      </c>
      <c r="E97" s="204" t="s">
        <v>185</v>
      </c>
      <c r="F97" s="205" t="s">
        <v>186</v>
      </c>
      <c r="G97" s="206" t="s">
        <v>178</v>
      </c>
      <c r="H97" s="207">
        <v>31.129999999999999</v>
      </c>
      <c r="I97" s="208"/>
      <c r="J97" s="209"/>
      <c r="K97" s="210">
        <f>ROUND(P97*H97,2)</f>
        <v>0</v>
      </c>
      <c r="L97" s="205" t="s">
        <v>21</v>
      </c>
      <c r="M97" s="211"/>
      <c r="N97" s="212" t="s">
        <v>21</v>
      </c>
      <c r="O97" s="213" t="s">
        <v>48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83"/>
      <c r="T97" s="215">
        <f>S97*H97</f>
        <v>0</v>
      </c>
      <c r="U97" s="215">
        <v>0</v>
      </c>
      <c r="V97" s="215">
        <f>U97*H97</f>
        <v>0</v>
      </c>
      <c r="W97" s="215">
        <v>0</v>
      </c>
      <c r="X97" s="215">
        <f>W97*H97</f>
        <v>0</v>
      </c>
      <c r="Y97" s="216" t="s">
        <v>21</v>
      </c>
      <c r="Z97" s="37"/>
      <c r="AA97" s="37"/>
      <c r="AB97" s="37"/>
      <c r="AC97" s="37"/>
      <c r="AD97" s="37"/>
      <c r="AE97" s="37"/>
      <c r="AR97" s="217" t="s">
        <v>142</v>
      </c>
      <c r="AT97" s="217" t="s">
        <v>138</v>
      </c>
      <c r="AU97" s="217" t="s">
        <v>23</v>
      </c>
      <c r="AY97" s="16" t="s">
        <v>136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16" t="s">
        <v>23</v>
      </c>
      <c r="BK97" s="218">
        <f>ROUND(P97*H97,2)</f>
        <v>0</v>
      </c>
      <c r="BL97" s="16" t="s">
        <v>143</v>
      </c>
      <c r="BM97" s="217" t="s">
        <v>187</v>
      </c>
    </row>
    <row r="98" s="2" customFormat="1" ht="16.5" customHeight="1">
      <c r="A98" s="37"/>
      <c r="B98" s="38"/>
      <c r="C98" s="203" t="s">
        <v>188</v>
      </c>
      <c r="D98" s="203" t="s">
        <v>138</v>
      </c>
      <c r="E98" s="204" t="s">
        <v>189</v>
      </c>
      <c r="F98" s="205" t="s">
        <v>190</v>
      </c>
      <c r="G98" s="206" t="s">
        <v>191</v>
      </c>
      <c r="H98" s="207">
        <v>15.24</v>
      </c>
      <c r="I98" s="208"/>
      <c r="J98" s="209"/>
      <c r="K98" s="210">
        <f>ROUND(P98*H98,2)</f>
        <v>0</v>
      </c>
      <c r="L98" s="205" t="s">
        <v>21</v>
      </c>
      <c r="M98" s="211"/>
      <c r="N98" s="212" t="s">
        <v>21</v>
      </c>
      <c r="O98" s="213" t="s">
        <v>48</v>
      </c>
      <c r="P98" s="214">
        <f>I98+J98</f>
        <v>0</v>
      </c>
      <c r="Q98" s="214">
        <f>ROUND(I98*H98,2)</f>
        <v>0</v>
      </c>
      <c r="R98" s="214">
        <f>ROUND(J98*H98,2)</f>
        <v>0</v>
      </c>
      <c r="S98" s="83"/>
      <c r="T98" s="215">
        <f>S98*H98</f>
        <v>0</v>
      </c>
      <c r="U98" s="215">
        <v>0</v>
      </c>
      <c r="V98" s="215">
        <f>U98*H98</f>
        <v>0</v>
      </c>
      <c r="W98" s="215">
        <v>0</v>
      </c>
      <c r="X98" s="215">
        <f>W98*H98</f>
        <v>0</v>
      </c>
      <c r="Y98" s="216" t="s">
        <v>21</v>
      </c>
      <c r="Z98" s="37"/>
      <c r="AA98" s="37"/>
      <c r="AB98" s="37"/>
      <c r="AC98" s="37"/>
      <c r="AD98" s="37"/>
      <c r="AE98" s="37"/>
      <c r="AR98" s="217" t="s">
        <v>142</v>
      </c>
      <c r="AT98" s="217" t="s">
        <v>138</v>
      </c>
      <c r="AU98" s="217" t="s">
        <v>23</v>
      </c>
      <c r="AY98" s="16" t="s">
        <v>136</v>
      </c>
      <c r="BE98" s="218">
        <f>IF(O98="základní",K98,0)</f>
        <v>0</v>
      </c>
      <c r="BF98" s="218">
        <f>IF(O98="snížená",K98,0)</f>
        <v>0</v>
      </c>
      <c r="BG98" s="218">
        <f>IF(O98="zákl. přenesená",K98,0)</f>
        <v>0</v>
      </c>
      <c r="BH98" s="218">
        <f>IF(O98="sníž. přenesená",K98,0)</f>
        <v>0</v>
      </c>
      <c r="BI98" s="218">
        <f>IF(O98="nulová",K98,0)</f>
        <v>0</v>
      </c>
      <c r="BJ98" s="16" t="s">
        <v>23</v>
      </c>
      <c r="BK98" s="218">
        <f>ROUND(P98*H98,2)</f>
        <v>0</v>
      </c>
      <c r="BL98" s="16" t="s">
        <v>143</v>
      </c>
      <c r="BM98" s="217" t="s">
        <v>192</v>
      </c>
    </row>
    <row r="99" s="2" customFormat="1" ht="16.5" customHeight="1">
      <c r="A99" s="37"/>
      <c r="B99" s="38"/>
      <c r="C99" s="203" t="s">
        <v>193</v>
      </c>
      <c r="D99" s="203" t="s">
        <v>138</v>
      </c>
      <c r="E99" s="204" t="s">
        <v>194</v>
      </c>
      <c r="F99" s="205" t="s">
        <v>195</v>
      </c>
      <c r="G99" s="206" t="s">
        <v>196</v>
      </c>
      <c r="H99" s="207">
        <v>585</v>
      </c>
      <c r="I99" s="208"/>
      <c r="J99" s="209"/>
      <c r="K99" s="210">
        <f>ROUND(P99*H99,2)</f>
        <v>0</v>
      </c>
      <c r="L99" s="205" t="s">
        <v>21</v>
      </c>
      <c r="M99" s="211"/>
      <c r="N99" s="212" t="s">
        <v>21</v>
      </c>
      <c r="O99" s="213" t="s">
        <v>48</v>
      </c>
      <c r="P99" s="214">
        <f>I99+J99</f>
        <v>0</v>
      </c>
      <c r="Q99" s="214">
        <f>ROUND(I99*H99,2)</f>
        <v>0</v>
      </c>
      <c r="R99" s="214">
        <f>ROUND(J99*H99,2)</f>
        <v>0</v>
      </c>
      <c r="S99" s="83"/>
      <c r="T99" s="215">
        <f>S99*H99</f>
        <v>0</v>
      </c>
      <c r="U99" s="215">
        <v>0</v>
      </c>
      <c r="V99" s="215">
        <f>U99*H99</f>
        <v>0</v>
      </c>
      <c r="W99" s="215">
        <v>0</v>
      </c>
      <c r="X99" s="215">
        <f>W99*H99</f>
        <v>0</v>
      </c>
      <c r="Y99" s="216" t="s">
        <v>21</v>
      </c>
      <c r="Z99" s="37"/>
      <c r="AA99" s="37"/>
      <c r="AB99" s="37"/>
      <c r="AC99" s="37"/>
      <c r="AD99" s="37"/>
      <c r="AE99" s="37"/>
      <c r="AR99" s="217" t="s">
        <v>142</v>
      </c>
      <c r="AT99" s="217" t="s">
        <v>138</v>
      </c>
      <c r="AU99" s="217" t="s">
        <v>23</v>
      </c>
      <c r="AY99" s="16" t="s">
        <v>136</v>
      </c>
      <c r="BE99" s="218">
        <f>IF(O99="základní",K99,0)</f>
        <v>0</v>
      </c>
      <c r="BF99" s="218">
        <f>IF(O99="snížená",K99,0)</f>
        <v>0</v>
      </c>
      <c r="BG99" s="218">
        <f>IF(O99="zákl. přenesená",K99,0)</f>
        <v>0</v>
      </c>
      <c r="BH99" s="218">
        <f>IF(O99="sníž. přenesená",K99,0)</f>
        <v>0</v>
      </c>
      <c r="BI99" s="218">
        <f>IF(O99="nulová",K99,0)</f>
        <v>0</v>
      </c>
      <c r="BJ99" s="16" t="s">
        <v>23</v>
      </c>
      <c r="BK99" s="218">
        <f>ROUND(P99*H99,2)</f>
        <v>0</v>
      </c>
      <c r="BL99" s="16" t="s">
        <v>143</v>
      </c>
      <c r="BM99" s="217" t="s">
        <v>197</v>
      </c>
    </row>
    <row r="100" s="2" customFormat="1" ht="16.5" customHeight="1">
      <c r="A100" s="37"/>
      <c r="B100" s="38"/>
      <c r="C100" s="203" t="s">
        <v>198</v>
      </c>
      <c r="D100" s="203" t="s">
        <v>138</v>
      </c>
      <c r="E100" s="204" t="s">
        <v>199</v>
      </c>
      <c r="F100" s="205" t="s">
        <v>200</v>
      </c>
      <c r="G100" s="206" t="s">
        <v>141</v>
      </c>
      <c r="H100" s="207">
        <v>490</v>
      </c>
      <c r="I100" s="208"/>
      <c r="J100" s="209"/>
      <c r="K100" s="210">
        <f>ROUND(P100*H100,2)</f>
        <v>0</v>
      </c>
      <c r="L100" s="205" t="s">
        <v>21</v>
      </c>
      <c r="M100" s="211"/>
      <c r="N100" s="212" t="s">
        <v>21</v>
      </c>
      <c r="O100" s="213" t="s">
        <v>48</v>
      </c>
      <c r="P100" s="214">
        <f>I100+J100</f>
        <v>0</v>
      </c>
      <c r="Q100" s="214">
        <f>ROUND(I100*H100,2)</f>
        <v>0</v>
      </c>
      <c r="R100" s="214">
        <f>ROUND(J100*H100,2)</f>
        <v>0</v>
      </c>
      <c r="S100" s="83"/>
      <c r="T100" s="215">
        <f>S100*H100</f>
        <v>0</v>
      </c>
      <c r="U100" s="215">
        <v>0</v>
      </c>
      <c r="V100" s="215">
        <f>U100*H100</f>
        <v>0</v>
      </c>
      <c r="W100" s="215">
        <v>0</v>
      </c>
      <c r="X100" s="215">
        <f>W100*H100</f>
        <v>0</v>
      </c>
      <c r="Y100" s="216" t="s">
        <v>21</v>
      </c>
      <c r="Z100" s="37"/>
      <c r="AA100" s="37"/>
      <c r="AB100" s="37"/>
      <c r="AC100" s="37"/>
      <c r="AD100" s="37"/>
      <c r="AE100" s="37"/>
      <c r="AR100" s="217" t="s">
        <v>142</v>
      </c>
      <c r="AT100" s="217" t="s">
        <v>138</v>
      </c>
      <c r="AU100" s="217" t="s">
        <v>23</v>
      </c>
      <c r="AY100" s="16" t="s">
        <v>136</v>
      </c>
      <c r="BE100" s="218">
        <f>IF(O100="základní",K100,0)</f>
        <v>0</v>
      </c>
      <c r="BF100" s="218">
        <f>IF(O100="snížená",K100,0)</f>
        <v>0</v>
      </c>
      <c r="BG100" s="218">
        <f>IF(O100="zákl. přenesená",K100,0)</f>
        <v>0</v>
      </c>
      <c r="BH100" s="218">
        <f>IF(O100="sníž. přenesená",K100,0)</f>
        <v>0</v>
      </c>
      <c r="BI100" s="218">
        <f>IF(O100="nulová",K100,0)</f>
        <v>0</v>
      </c>
      <c r="BJ100" s="16" t="s">
        <v>23</v>
      </c>
      <c r="BK100" s="218">
        <f>ROUND(P100*H100,2)</f>
        <v>0</v>
      </c>
      <c r="BL100" s="16" t="s">
        <v>143</v>
      </c>
      <c r="BM100" s="217" t="s">
        <v>201</v>
      </c>
    </row>
    <row r="101" s="2" customFormat="1" ht="16.5" customHeight="1">
      <c r="A101" s="37"/>
      <c r="B101" s="38"/>
      <c r="C101" s="203" t="s">
        <v>202</v>
      </c>
      <c r="D101" s="203" t="s">
        <v>138</v>
      </c>
      <c r="E101" s="204" t="s">
        <v>203</v>
      </c>
      <c r="F101" s="205" t="s">
        <v>204</v>
      </c>
      <c r="G101" s="206" t="s">
        <v>191</v>
      </c>
      <c r="H101" s="207">
        <v>2.1000000000000001</v>
      </c>
      <c r="I101" s="208"/>
      <c r="J101" s="209"/>
      <c r="K101" s="210">
        <f>ROUND(P101*H101,2)</f>
        <v>0</v>
      </c>
      <c r="L101" s="205" t="s">
        <v>21</v>
      </c>
      <c r="M101" s="211"/>
      <c r="N101" s="212" t="s">
        <v>21</v>
      </c>
      <c r="O101" s="213" t="s">
        <v>48</v>
      </c>
      <c r="P101" s="214">
        <f>I101+J101</f>
        <v>0</v>
      </c>
      <c r="Q101" s="214">
        <f>ROUND(I101*H101,2)</f>
        <v>0</v>
      </c>
      <c r="R101" s="214">
        <f>ROUND(J101*H101,2)</f>
        <v>0</v>
      </c>
      <c r="S101" s="83"/>
      <c r="T101" s="215">
        <f>S101*H101</f>
        <v>0</v>
      </c>
      <c r="U101" s="215">
        <v>0</v>
      </c>
      <c r="V101" s="215">
        <f>U101*H101</f>
        <v>0</v>
      </c>
      <c r="W101" s="215">
        <v>0</v>
      </c>
      <c r="X101" s="215">
        <f>W101*H101</f>
        <v>0</v>
      </c>
      <c r="Y101" s="216" t="s">
        <v>21</v>
      </c>
      <c r="Z101" s="37"/>
      <c r="AA101" s="37"/>
      <c r="AB101" s="37"/>
      <c r="AC101" s="37"/>
      <c r="AD101" s="37"/>
      <c r="AE101" s="37"/>
      <c r="AR101" s="217" t="s">
        <v>142</v>
      </c>
      <c r="AT101" s="217" t="s">
        <v>138</v>
      </c>
      <c r="AU101" s="217" t="s">
        <v>23</v>
      </c>
      <c r="AY101" s="16" t="s">
        <v>136</v>
      </c>
      <c r="BE101" s="218">
        <f>IF(O101="základní",K101,0)</f>
        <v>0</v>
      </c>
      <c r="BF101" s="218">
        <f>IF(O101="snížená",K101,0)</f>
        <v>0</v>
      </c>
      <c r="BG101" s="218">
        <f>IF(O101="zákl. přenesená",K101,0)</f>
        <v>0</v>
      </c>
      <c r="BH101" s="218">
        <f>IF(O101="sníž. přenesená",K101,0)</f>
        <v>0</v>
      </c>
      <c r="BI101" s="218">
        <f>IF(O101="nulová",K101,0)</f>
        <v>0</v>
      </c>
      <c r="BJ101" s="16" t="s">
        <v>23</v>
      </c>
      <c r="BK101" s="218">
        <f>ROUND(P101*H101,2)</f>
        <v>0</v>
      </c>
      <c r="BL101" s="16" t="s">
        <v>143</v>
      </c>
      <c r="BM101" s="217" t="s">
        <v>205</v>
      </c>
    </row>
    <row r="102" s="2" customFormat="1" ht="16.5" customHeight="1">
      <c r="A102" s="37"/>
      <c r="B102" s="38"/>
      <c r="C102" s="203" t="s">
        <v>206</v>
      </c>
      <c r="D102" s="203" t="s">
        <v>138</v>
      </c>
      <c r="E102" s="204" t="s">
        <v>207</v>
      </c>
      <c r="F102" s="205" t="s">
        <v>208</v>
      </c>
      <c r="G102" s="206" t="s">
        <v>141</v>
      </c>
      <c r="H102" s="207">
        <v>103</v>
      </c>
      <c r="I102" s="208"/>
      <c r="J102" s="209"/>
      <c r="K102" s="210">
        <f>ROUND(P102*H102,2)</f>
        <v>0</v>
      </c>
      <c r="L102" s="205" t="s">
        <v>21</v>
      </c>
      <c r="M102" s="211"/>
      <c r="N102" s="212" t="s">
        <v>21</v>
      </c>
      <c r="O102" s="213" t="s">
        <v>48</v>
      </c>
      <c r="P102" s="214">
        <f>I102+J102</f>
        <v>0</v>
      </c>
      <c r="Q102" s="214">
        <f>ROUND(I102*H102,2)</f>
        <v>0</v>
      </c>
      <c r="R102" s="214">
        <f>ROUND(J102*H102,2)</f>
        <v>0</v>
      </c>
      <c r="S102" s="83"/>
      <c r="T102" s="215">
        <f>S102*H102</f>
        <v>0</v>
      </c>
      <c r="U102" s="215">
        <v>0</v>
      </c>
      <c r="V102" s="215">
        <f>U102*H102</f>
        <v>0</v>
      </c>
      <c r="W102" s="215">
        <v>0</v>
      </c>
      <c r="X102" s="215">
        <f>W102*H102</f>
        <v>0</v>
      </c>
      <c r="Y102" s="216" t="s">
        <v>21</v>
      </c>
      <c r="Z102" s="37"/>
      <c r="AA102" s="37"/>
      <c r="AB102" s="37"/>
      <c r="AC102" s="37"/>
      <c r="AD102" s="37"/>
      <c r="AE102" s="37"/>
      <c r="AR102" s="217" t="s">
        <v>142</v>
      </c>
      <c r="AT102" s="217" t="s">
        <v>138</v>
      </c>
      <c r="AU102" s="217" t="s">
        <v>23</v>
      </c>
      <c r="AY102" s="16" t="s">
        <v>136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16" t="s">
        <v>23</v>
      </c>
      <c r="BK102" s="218">
        <f>ROUND(P102*H102,2)</f>
        <v>0</v>
      </c>
      <c r="BL102" s="16" t="s">
        <v>143</v>
      </c>
      <c r="BM102" s="217" t="s">
        <v>209</v>
      </c>
    </row>
    <row r="103" s="2" customFormat="1" ht="21.75" customHeight="1">
      <c r="A103" s="37"/>
      <c r="B103" s="38"/>
      <c r="C103" s="203" t="s">
        <v>210</v>
      </c>
      <c r="D103" s="203" t="s">
        <v>138</v>
      </c>
      <c r="E103" s="204" t="s">
        <v>211</v>
      </c>
      <c r="F103" s="205" t="s">
        <v>212</v>
      </c>
      <c r="G103" s="206" t="s">
        <v>141</v>
      </c>
      <c r="H103" s="207">
        <v>16</v>
      </c>
      <c r="I103" s="208"/>
      <c r="J103" s="209"/>
      <c r="K103" s="210">
        <f>ROUND(P103*H103,2)</f>
        <v>0</v>
      </c>
      <c r="L103" s="205" t="s">
        <v>21</v>
      </c>
      <c r="M103" s="211"/>
      <c r="N103" s="212" t="s">
        <v>21</v>
      </c>
      <c r="O103" s="213" t="s">
        <v>48</v>
      </c>
      <c r="P103" s="214">
        <f>I103+J103</f>
        <v>0</v>
      </c>
      <c r="Q103" s="214">
        <f>ROUND(I103*H103,2)</f>
        <v>0</v>
      </c>
      <c r="R103" s="214">
        <f>ROUND(J103*H103,2)</f>
        <v>0</v>
      </c>
      <c r="S103" s="83"/>
      <c r="T103" s="215">
        <f>S103*H103</f>
        <v>0</v>
      </c>
      <c r="U103" s="215">
        <v>0</v>
      </c>
      <c r="V103" s="215">
        <f>U103*H103</f>
        <v>0</v>
      </c>
      <c r="W103" s="215">
        <v>0</v>
      </c>
      <c r="X103" s="215">
        <f>W103*H103</f>
        <v>0</v>
      </c>
      <c r="Y103" s="216" t="s">
        <v>21</v>
      </c>
      <c r="Z103" s="37"/>
      <c r="AA103" s="37"/>
      <c r="AB103" s="37"/>
      <c r="AC103" s="37"/>
      <c r="AD103" s="37"/>
      <c r="AE103" s="37"/>
      <c r="AR103" s="217" t="s">
        <v>142</v>
      </c>
      <c r="AT103" s="217" t="s">
        <v>138</v>
      </c>
      <c r="AU103" s="217" t="s">
        <v>23</v>
      </c>
      <c r="AY103" s="16" t="s">
        <v>136</v>
      </c>
      <c r="BE103" s="218">
        <f>IF(O103="základní",K103,0)</f>
        <v>0</v>
      </c>
      <c r="BF103" s="218">
        <f>IF(O103="snížená",K103,0)</f>
        <v>0</v>
      </c>
      <c r="BG103" s="218">
        <f>IF(O103="zákl. přenesená",K103,0)</f>
        <v>0</v>
      </c>
      <c r="BH103" s="218">
        <f>IF(O103="sníž. přenesená",K103,0)</f>
        <v>0</v>
      </c>
      <c r="BI103" s="218">
        <f>IF(O103="nulová",K103,0)</f>
        <v>0</v>
      </c>
      <c r="BJ103" s="16" t="s">
        <v>23</v>
      </c>
      <c r="BK103" s="218">
        <f>ROUND(P103*H103,2)</f>
        <v>0</v>
      </c>
      <c r="BL103" s="16" t="s">
        <v>143</v>
      </c>
      <c r="BM103" s="217" t="s">
        <v>213</v>
      </c>
    </row>
    <row r="104" s="2" customFormat="1" ht="21.75" customHeight="1">
      <c r="A104" s="37"/>
      <c r="B104" s="38"/>
      <c r="C104" s="203" t="s">
        <v>214</v>
      </c>
      <c r="D104" s="203" t="s">
        <v>138</v>
      </c>
      <c r="E104" s="204" t="s">
        <v>215</v>
      </c>
      <c r="F104" s="205" t="s">
        <v>216</v>
      </c>
      <c r="G104" s="206" t="s">
        <v>141</v>
      </c>
      <c r="H104" s="207">
        <v>8004</v>
      </c>
      <c r="I104" s="208"/>
      <c r="J104" s="209"/>
      <c r="K104" s="210">
        <f>ROUND(P104*H104,2)</f>
        <v>0</v>
      </c>
      <c r="L104" s="205" t="s">
        <v>21</v>
      </c>
      <c r="M104" s="211"/>
      <c r="N104" s="212" t="s">
        <v>21</v>
      </c>
      <c r="O104" s="213" t="s">
        <v>48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83"/>
      <c r="T104" s="215">
        <f>S104*H104</f>
        <v>0</v>
      </c>
      <c r="U104" s="215">
        <v>0</v>
      </c>
      <c r="V104" s="215">
        <f>U104*H104</f>
        <v>0</v>
      </c>
      <c r="W104" s="215">
        <v>0</v>
      </c>
      <c r="X104" s="215">
        <f>W104*H104</f>
        <v>0</v>
      </c>
      <c r="Y104" s="216" t="s">
        <v>21</v>
      </c>
      <c r="Z104" s="37"/>
      <c r="AA104" s="37"/>
      <c r="AB104" s="37"/>
      <c r="AC104" s="37"/>
      <c r="AD104" s="37"/>
      <c r="AE104" s="37"/>
      <c r="AR104" s="217" t="s">
        <v>142</v>
      </c>
      <c r="AT104" s="217" t="s">
        <v>138</v>
      </c>
      <c r="AU104" s="217" t="s">
        <v>23</v>
      </c>
      <c r="AY104" s="16" t="s">
        <v>136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16" t="s">
        <v>23</v>
      </c>
      <c r="BK104" s="218">
        <f>ROUND(P104*H104,2)</f>
        <v>0</v>
      </c>
      <c r="BL104" s="16" t="s">
        <v>143</v>
      </c>
      <c r="BM104" s="217" t="s">
        <v>217</v>
      </c>
    </row>
    <row r="105" s="12" customFormat="1" ht="22.8" customHeight="1">
      <c r="A105" s="12"/>
      <c r="B105" s="188"/>
      <c r="C105" s="189"/>
      <c r="D105" s="190" t="s">
        <v>78</v>
      </c>
      <c r="E105" s="219" t="s">
        <v>23</v>
      </c>
      <c r="F105" s="219" t="s">
        <v>218</v>
      </c>
      <c r="G105" s="189"/>
      <c r="H105" s="189"/>
      <c r="I105" s="192"/>
      <c r="J105" s="192"/>
      <c r="K105" s="220">
        <f>BK105</f>
        <v>0</v>
      </c>
      <c r="L105" s="189"/>
      <c r="M105" s="194"/>
      <c r="N105" s="195"/>
      <c r="O105" s="196"/>
      <c r="P105" s="196"/>
      <c r="Q105" s="197">
        <f>SUM(Q106:Q209)</f>
        <v>0</v>
      </c>
      <c r="R105" s="197">
        <f>SUM(R106:R209)</f>
        <v>0</v>
      </c>
      <c r="S105" s="196"/>
      <c r="T105" s="198">
        <f>SUM(T106:T209)</f>
        <v>0</v>
      </c>
      <c r="U105" s="196"/>
      <c r="V105" s="198">
        <f>SUM(V106:V209)</f>
        <v>0.045339999999999998</v>
      </c>
      <c r="W105" s="196"/>
      <c r="X105" s="198">
        <f>SUM(X106:X209)</f>
        <v>0</v>
      </c>
      <c r="Y105" s="199"/>
      <c r="Z105" s="12"/>
      <c r="AA105" s="12"/>
      <c r="AB105" s="12"/>
      <c r="AC105" s="12"/>
      <c r="AD105" s="12"/>
      <c r="AE105" s="12"/>
      <c r="AR105" s="200" t="s">
        <v>23</v>
      </c>
      <c r="AT105" s="201" t="s">
        <v>78</v>
      </c>
      <c r="AU105" s="201" t="s">
        <v>23</v>
      </c>
      <c r="AY105" s="200" t="s">
        <v>136</v>
      </c>
      <c r="BK105" s="202">
        <f>SUM(BK106:BK209)</f>
        <v>0</v>
      </c>
    </row>
    <row r="106" s="2" customFormat="1" ht="24.15" customHeight="1">
      <c r="A106" s="37"/>
      <c r="B106" s="38"/>
      <c r="C106" s="221" t="s">
        <v>219</v>
      </c>
      <c r="D106" s="221" t="s">
        <v>220</v>
      </c>
      <c r="E106" s="222" t="s">
        <v>221</v>
      </c>
      <c r="F106" s="223" t="s">
        <v>222</v>
      </c>
      <c r="G106" s="224" t="s">
        <v>196</v>
      </c>
      <c r="H106" s="225">
        <v>2217</v>
      </c>
      <c r="I106" s="226"/>
      <c r="J106" s="226"/>
      <c r="K106" s="227">
        <f>ROUND(P106*H106,2)</f>
        <v>0</v>
      </c>
      <c r="L106" s="223" t="s">
        <v>223</v>
      </c>
      <c r="M106" s="43"/>
      <c r="N106" s="228" t="s">
        <v>21</v>
      </c>
      <c r="O106" s="213" t="s">
        <v>48</v>
      </c>
      <c r="P106" s="214">
        <f>I106+J106</f>
        <v>0</v>
      </c>
      <c r="Q106" s="214">
        <f>ROUND(I106*H106,2)</f>
        <v>0</v>
      </c>
      <c r="R106" s="214">
        <f>ROUND(J106*H106,2)</f>
        <v>0</v>
      </c>
      <c r="S106" s="83"/>
      <c r="T106" s="215">
        <f>S106*H106</f>
        <v>0</v>
      </c>
      <c r="U106" s="215">
        <v>0</v>
      </c>
      <c r="V106" s="215">
        <f>U106*H106</f>
        <v>0</v>
      </c>
      <c r="W106" s="215">
        <v>0</v>
      </c>
      <c r="X106" s="215">
        <f>W106*H106</f>
        <v>0</v>
      </c>
      <c r="Y106" s="216" t="s">
        <v>21</v>
      </c>
      <c r="Z106" s="37"/>
      <c r="AA106" s="37"/>
      <c r="AB106" s="37"/>
      <c r="AC106" s="37"/>
      <c r="AD106" s="37"/>
      <c r="AE106" s="37"/>
      <c r="AR106" s="217" t="s">
        <v>143</v>
      </c>
      <c r="AT106" s="217" t="s">
        <v>220</v>
      </c>
      <c r="AU106" s="217" t="s">
        <v>88</v>
      </c>
      <c r="AY106" s="16" t="s">
        <v>136</v>
      </c>
      <c r="BE106" s="218">
        <f>IF(O106="základní",K106,0)</f>
        <v>0</v>
      </c>
      <c r="BF106" s="218">
        <f>IF(O106="snížená",K106,0)</f>
        <v>0</v>
      </c>
      <c r="BG106" s="218">
        <f>IF(O106="zákl. přenesená",K106,0)</f>
        <v>0</v>
      </c>
      <c r="BH106" s="218">
        <f>IF(O106="sníž. přenesená",K106,0)</f>
        <v>0</v>
      </c>
      <c r="BI106" s="218">
        <f>IF(O106="nulová",K106,0)</f>
        <v>0</v>
      </c>
      <c r="BJ106" s="16" t="s">
        <v>23</v>
      </c>
      <c r="BK106" s="218">
        <f>ROUND(P106*H106,2)</f>
        <v>0</v>
      </c>
      <c r="BL106" s="16" t="s">
        <v>143</v>
      </c>
      <c r="BM106" s="217" t="s">
        <v>224</v>
      </c>
    </row>
    <row r="107" s="2" customFormat="1">
      <c r="A107" s="37"/>
      <c r="B107" s="38"/>
      <c r="C107" s="39"/>
      <c r="D107" s="229" t="s">
        <v>225</v>
      </c>
      <c r="E107" s="39"/>
      <c r="F107" s="230" t="s">
        <v>226</v>
      </c>
      <c r="G107" s="39"/>
      <c r="H107" s="39"/>
      <c r="I107" s="231"/>
      <c r="J107" s="231"/>
      <c r="K107" s="39"/>
      <c r="L107" s="39"/>
      <c r="M107" s="43"/>
      <c r="N107" s="232"/>
      <c r="O107" s="233"/>
      <c r="P107" s="83"/>
      <c r="Q107" s="83"/>
      <c r="R107" s="83"/>
      <c r="S107" s="83"/>
      <c r="T107" s="83"/>
      <c r="U107" s="83"/>
      <c r="V107" s="83"/>
      <c r="W107" s="83"/>
      <c r="X107" s="83"/>
      <c r="Y107" s="84"/>
      <c r="Z107" s="37"/>
      <c r="AA107" s="37"/>
      <c r="AB107" s="37"/>
      <c r="AC107" s="37"/>
      <c r="AD107" s="37"/>
      <c r="AE107" s="37"/>
      <c r="AT107" s="16" t="s">
        <v>225</v>
      </c>
      <c r="AU107" s="16" t="s">
        <v>88</v>
      </c>
    </row>
    <row r="108" s="2" customFormat="1" ht="24.15" customHeight="1">
      <c r="A108" s="37"/>
      <c r="B108" s="38"/>
      <c r="C108" s="221" t="s">
        <v>143</v>
      </c>
      <c r="D108" s="221" t="s">
        <v>220</v>
      </c>
      <c r="E108" s="222" t="s">
        <v>227</v>
      </c>
      <c r="F108" s="223" t="s">
        <v>228</v>
      </c>
      <c r="G108" s="224" t="s">
        <v>165</v>
      </c>
      <c r="H108" s="225">
        <v>67</v>
      </c>
      <c r="I108" s="226"/>
      <c r="J108" s="226"/>
      <c r="K108" s="227">
        <f>ROUND(P108*H108,2)</f>
        <v>0</v>
      </c>
      <c r="L108" s="223" t="s">
        <v>223</v>
      </c>
      <c r="M108" s="43"/>
      <c r="N108" s="228" t="s">
        <v>21</v>
      </c>
      <c r="O108" s="213" t="s">
        <v>48</v>
      </c>
      <c r="P108" s="214">
        <f>I108+J108</f>
        <v>0</v>
      </c>
      <c r="Q108" s="214">
        <f>ROUND(I108*H108,2)</f>
        <v>0</v>
      </c>
      <c r="R108" s="214">
        <f>ROUND(J108*H108,2)</f>
        <v>0</v>
      </c>
      <c r="S108" s="83"/>
      <c r="T108" s="215">
        <f>S108*H108</f>
        <v>0</v>
      </c>
      <c r="U108" s="215">
        <v>0</v>
      </c>
      <c r="V108" s="215">
        <f>U108*H108</f>
        <v>0</v>
      </c>
      <c r="W108" s="215">
        <v>0</v>
      </c>
      <c r="X108" s="215">
        <f>W108*H108</f>
        <v>0</v>
      </c>
      <c r="Y108" s="216" t="s">
        <v>21</v>
      </c>
      <c r="Z108" s="37"/>
      <c r="AA108" s="37"/>
      <c r="AB108" s="37"/>
      <c r="AC108" s="37"/>
      <c r="AD108" s="37"/>
      <c r="AE108" s="37"/>
      <c r="AR108" s="217" t="s">
        <v>143</v>
      </c>
      <c r="AT108" s="217" t="s">
        <v>220</v>
      </c>
      <c r="AU108" s="217" t="s">
        <v>88</v>
      </c>
      <c r="AY108" s="16" t="s">
        <v>136</v>
      </c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16" t="s">
        <v>23</v>
      </c>
      <c r="BK108" s="218">
        <f>ROUND(P108*H108,2)</f>
        <v>0</v>
      </c>
      <c r="BL108" s="16" t="s">
        <v>143</v>
      </c>
      <c r="BM108" s="217" t="s">
        <v>229</v>
      </c>
    </row>
    <row r="109" s="2" customFormat="1">
      <c r="A109" s="37"/>
      <c r="B109" s="38"/>
      <c r="C109" s="39"/>
      <c r="D109" s="229" t="s">
        <v>225</v>
      </c>
      <c r="E109" s="39"/>
      <c r="F109" s="230" t="s">
        <v>230</v>
      </c>
      <c r="G109" s="39"/>
      <c r="H109" s="39"/>
      <c r="I109" s="231"/>
      <c r="J109" s="231"/>
      <c r="K109" s="39"/>
      <c r="L109" s="39"/>
      <c r="M109" s="43"/>
      <c r="N109" s="232"/>
      <c r="O109" s="233"/>
      <c r="P109" s="83"/>
      <c r="Q109" s="83"/>
      <c r="R109" s="83"/>
      <c r="S109" s="83"/>
      <c r="T109" s="83"/>
      <c r="U109" s="83"/>
      <c r="V109" s="83"/>
      <c r="W109" s="83"/>
      <c r="X109" s="83"/>
      <c r="Y109" s="84"/>
      <c r="Z109" s="37"/>
      <c r="AA109" s="37"/>
      <c r="AB109" s="37"/>
      <c r="AC109" s="37"/>
      <c r="AD109" s="37"/>
      <c r="AE109" s="37"/>
      <c r="AT109" s="16" t="s">
        <v>225</v>
      </c>
      <c r="AU109" s="16" t="s">
        <v>88</v>
      </c>
    </row>
    <row r="110" s="2" customFormat="1" ht="24.15" customHeight="1">
      <c r="A110" s="37"/>
      <c r="B110" s="38"/>
      <c r="C110" s="221" t="s">
        <v>231</v>
      </c>
      <c r="D110" s="221" t="s">
        <v>220</v>
      </c>
      <c r="E110" s="222" t="s">
        <v>232</v>
      </c>
      <c r="F110" s="223" t="s">
        <v>233</v>
      </c>
      <c r="G110" s="224" t="s">
        <v>196</v>
      </c>
      <c r="H110" s="225">
        <v>3335</v>
      </c>
      <c r="I110" s="226"/>
      <c r="J110" s="226"/>
      <c r="K110" s="227">
        <f>ROUND(P110*H110,2)</f>
        <v>0</v>
      </c>
      <c r="L110" s="223" t="s">
        <v>223</v>
      </c>
      <c r="M110" s="43"/>
      <c r="N110" s="228" t="s">
        <v>21</v>
      </c>
      <c r="O110" s="213" t="s">
        <v>48</v>
      </c>
      <c r="P110" s="214">
        <f>I110+J110</f>
        <v>0</v>
      </c>
      <c r="Q110" s="214">
        <f>ROUND(I110*H110,2)</f>
        <v>0</v>
      </c>
      <c r="R110" s="214">
        <f>ROUND(J110*H110,2)</f>
        <v>0</v>
      </c>
      <c r="S110" s="83"/>
      <c r="T110" s="215">
        <f>S110*H110</f>
        <v>0</v>
      </c>
      <c r="U110" s="215">
        <v>0</v>
      </c>
      <c r="V110" s="215">
        <f>U110*H110</f>
        <v>0</v>
      </c>
      <c r="W110" s="215">
        <v>0</v>
      </c>
      <c r="X110" s="215">
        <f>W110*H110</f>
        <v>0</v>
      </c>
      <c r="Y110" s="216" t="s">
        <v>21</v>
      </c>
      <c r="Z110" s="37"/>
      <c r="AA110" s="37"/>
      <c r="AB110" s="37"/>
      <c r="AC110" s="37"/>
      <c r="AD110" s="37"/>
      <c r="AE110" s="37"/>
      <c r="AR110" s="217" t="s">
        <v>143</v>
      </c>
      <c r="AT110" s="217" t="s">
        <v>220</v>
      </c>
      <c r="AU110" s="217" t="s">
        <v>88</v>
      </c>
      <c r="AY110" s="16" t="s">
        <v>136</v>
      </c>
      <c r="BE110" s="218">
        <f>IF(O110="základní",K110,0)</f>
        <v>0</v>
      </c>
      <c r="BF110" s="218">
        <f>IF(O110="snížená",K110,0)</f>
        <v>0</v>
      </c>
      <c r="BG110" s="218">
        <f>IF(O110="zákl. přenesená",K110,0)</f>
        <v>0</v>
      </c>
      <c r="BH110" s="218">
        <f>IF(O110="sníž. přenesená",K110,0)</f>
        <v>0</v>
      </c>
      <c r="BI110" s="218">
        <f>IF(O110="nulová",K110,0)</f>
        <v>0</v>
      </c>
      <c r="BJ110" s="16" t="s">
        <v>23</v>
      </c>
      <c r="BK110" s="218">
        <f>ROUND(P110*H110,2)</f>
        <v>0</v>
      </c>
      <c r="BL110" s="16" t="s">
        <v>143</v>
      </c>
      <c r="BM110" s="217" t="s">
        <v>234</v>
      </c>
    </row>
    <row r="111" s="2" customFormat="1">
      <c r="A111" s="37"/>
      <c r="B111" s="38"/>
      <c r="C111" s="39"/>
      <c r="D111" s="229" t="s">
        <v>225</v>
      </c>
      <c r="E111" s="39"/>
      <c r="F111" s="230" t="s">
        <v>235</v>
      </c>
      <c r="G111" s="39"/>
      <c r="H111" s="39"/>
      <c r="I111" s="231"/>
      <c r="J111" s="231"/>
      <c r="K111" s="39"/>
      <c r="L111" s="39"/>
      <c r="M111" s="43"/>
      <c r="N111" s="232"/>
      <c r="O111" s="233"/>
      <c r="P111" s="83"/>
      <c r="Q111" s="83"/>
      <c r="R111" s="83"/>
      <c r="S111" s="83"/>
      <c r="T111" s="83"/>
      <c r="U111" s="83"/>
      <c r="V111" s="83"/>
      <c r="W111" s="83"/>
      <c r="X111" s="83"/>
      <c r="Y111" s="84"/>
      <c r="Z111" s="37"/>
      <c r="AA111" s="37"/>
      <c r="AB111" s="37"/>
      <c r="AC111" s="37"/>
      <c r="AD111" s="37"/>
      <c r="AE111" s="37"/>
      <c r="AT111" s="16" t="s">
        <v>225</v>
      </c>
      <c r="AU111" s="16" t="s">
        <v>88</v>
      </c>
    </row>
    <row r="112" s="2" customFormat="1" ht="24.15" customHeight="1">
      <c r="A112" s="37"/>
      <c r="B112" s="38"/>
      <c r="C112" s="221" t="s">
        <v>236</v>
      </c>
      <c r="D112" s="221" t="s">
        <v>220</v>
      </c>
      <c r="E112" s="222" t="s">
        <v>237</v>
      </c>
      <c r="F112" s="223" t="s">
        <v>238</v>
      </c>
      <c r="G112" s="224" t="s">
        <v>196</v>
      </c>
      <c r="H112" s="225">
        <v>6164</v>
      </c>
      <c r="I112" s="226"/>
      <c r="J112" s="226"/>
      <c r="K112" s="227">
        <f>ROUND(P112*H112,2)</f>
        <v>0</v>
      </c>
      <c r="L112" s="223" t="s">
        <v>223</v>
      </c>
      <c r="M112" s="43"/>
      <c r="N112" s="228" t="s">
        <v>21</v>
      </c>
      <c r="O112" s="213" t="s">
        <v>48</v>
      </c>
      <c r="P112" s="214">
        <f>I112+J112</f>
        <v>0</v>
      </c>
      <c r="Q112" s="214">
        <f>ROUND(I112*H112,2)</f>
        <v>0</v>
      </c>
      <c r="R112" s="214">
        <f>ROUND(J112*H112,2)</f>
        <v>0</v>
      </c>
      <c r="S112" s="83"/>
      <c r="T112" s="215">
        <f>S112*H112</f>
        <v>0</v>
      </c>
      <c r="U112" s="215">
        <v>0</v>
      </c>
      <c r="V112" s="215">
        <f>U112*H112</f>
        <v>0</v>
      </c>
      <c r="W112" s="215">
        <v>0</v>
      </c>
      <c r="X112" s="215">
        <f>W112*H112</f>
        <v>0</v>
      </c>
      <c r="Y112" s="216" t="s">
        <v>21</v>
      </c>
      <c r="Z112" s="37"/>
      <c r="AA112" s="37"/>
      <c r="AB112" s="37"/>
      <c r="AC112" s="37"/>
      <c r="AD112" s="37"/>
      <c r="AE112" s="37"/>
      <c r="AR112" s="217" t="s">
        <v>143</v>
      </c>
      <c r="AT112" s="217" t="s">
        <v>220</v>
      </c>
      <c r="AU112" s="217" t="s">
        <v>88</v>
      </c>
      <c r="AY112" s="16" t="s">
        <v>136</v>
      </c>
      <c r="BE112" s="218">
        <f>IF(O112="základní",K112,0)</f>
        <v>0</v>
      </c>
      <c r="BF112" s="218">
        <f>IF(O112="snížená",K112,0)</f>
        <v>0</v>
      </c>
      <c r="BG112" s="218">
        <f>IF(O112="zákl. přenesená",K112,0)</f>
        <v>0</v>
      </c>
      <c r="BH112" s="218">
        <f>IF(O112="sníž. přenesená",K112,0)</f>
        <v>0</v>
      </c>
      <c r="BI112" s="218">
        <f>IF(O112="nulová",K112,0)</f>
        <v>0</v>
      </c>
      <c r="BJ112" s="16" t="s">
        <v>23</v>
      </c>
      <c r="BK112" s="218">
        <f>ROUND(P112*H112,2)</f>
        <v>0</v>
      </c>
      <c r="BL112" s="16" t="s">
        <v>143</v>
      </c>
      <c r="BM112" s="217" t="s">
        <v>239</v>
      </c>
    </row>
    <row r="113" s="2" customFormat="1">
      <c r="A113" s="37"/>
      <c r="B113" s="38"/>
      <c r="C113" s="39"/>
      <c r="D113" s="229" t="s">
        <v>225</v>
      </c>
      <c r="E113" s="39"/>
      <c r="F113" s="230" t="s">
        <v>240</v>
      </c>
      <c r="G113" s="39"/>
      <c r="H113" s="39"/>
      <c r="I113" s="231"/>
      <c r="J113" s="231"/>
      <c r="K113" s="39"/>
      <c r="L113" s="39"/>
      <c r="M113" s="43"/>
      <c r="N113" s="232"/>
      <c r="O113" s="233"/>
      <c r="P113" s="83"/>
      <c r="Q113" s="83"/>
      <c r="R113" s="83"/>
      <c r="S113" s="83"/>
      <c r="T113" s="83"/>
      <c r="U113" s="83"/>
      <c r="V113" s="83"/>
      <c r="W113" s="83"/>
      <c r="X113" s="83"/>
      <c r="Y113" s="84"/>
      <c r="Z113" s="37"/>
      <c r="AA113" s="37"/>
      <c r="AB113" s="37"/>
      <c r="AC113" s="37"/>
      <c r="AD113" s="37"/>
      <c r="AE113" s="37"/>
      <c r="AT113" s="16" t="s">
        <v>225</v>
      </c>
      <c r="AU113" s="16" t="s">
        <v>88</v>
      </c>
    </row>
    <row r="114" s="2" customFormat="1" ht="24.15" customHeight="1">
      <c r="A114" s="37"/>
      <c r="B114" s="38"/>
      <c r="C114" s="221" t="s">
        <v>241</v>
      </c>
      <c r="D114" s="221" t="s">
        <v>220</v>
      </c>
      <c r="E114" s="222" t="s">
        <v>242</v>
      </c>
      <c r="F114" s="223" t="s">
        <v>243</v>
      </c>
      <c r="G114" s="224" t="s">
        <v>196</v>
      </c>
      <c r="H114" s="225">
        <v>7700</v>
      </c>
      <c r="I114" s="226"/>
      <c r="J114" s="226"/>
      <c r="K114" s="227">
        <f>ROUND(P114*H114,2)</f>
        <v>0</v>
      </c>
      <c r="L114" s="223" t="s">
        <v>223</v>
      </c>
      <c r="M114" s="43"/>
      <c r="N114" s="228" t="s">
        <v>21</v>
      </c>
      <c r="O114" s="213" t="s">
        <v>48</v>
      </c>
      <c r="P114" s="214">
        <f>I114+J114</f>
        <v>0</v>
      </c>
      <c r="Q114" s="214">
        <f>ROUND(I114*H114,2)</f>
        <v>0</v>
      </c>
      <c r="R114" s="214">
        <f>ROUND(J114*H114,2)</f>
        <v>0</v>
      </c>
      <c r="S114" s="83"/>
      <c r="T114" s="215">
        <f>S114*H114</f>
        <v>0</v>
      </c>
      <c r="U114" s="215">
        <v>0</v>
      </c>
      <c r="V114" s="215">
        <f>U114*H114</f>
        <v>0</v>
      </c>
      <c r="W114" s="215">
        <v>0</v>
      </c>
      <c r="X114" s="215">
        <f>W114*H114</f>
        <v>0</v>
      </c>
      <c r="Y114" s="216" t="s">
        <v>21</v>
      </c>
      <c r="Z114" s="37"/>
      <c r="AA114" s="37"/>
      <c r="AB114" s="37"/>
      <c r="AC114" s="37"/>
      <c r="AD114" s="37"/>
      <c r="AE114" s="37"/>
      <c r="AR114" s="217" t="s">
        <v>143</v>
      </c>
      <c r="AT114" s="217" t="s">
        <v>220</v>
      </c>
      <c r="AU114" s="217" t="s">
        <v>88</v>
      </c>
      <c r="AY114" s="16" t="s">
        <v>136</v>
      </c>
      <c r="BE114" s="218">
        <f>IF(O114="základní",K114,0)</f>
        <v>0</v>
      </c>
      <c r="BF114" s="218">
        <f>IF(O114="snížená",K114,0)</f>
        <v>0</v>
      </c>
      <c r="BG114" s="218">
        <f>IF(O114="zákl. přenesená",K114,0)</f>
        <v>0</v>
      </c>
      <c r="BH114" s="218">
        <f>IF(O114="sníž. přenesená",K114,0)</f>
        <v>0</v>
      </c>
      <c r="BI114" s="218">
        <f>IF(O114="nulová",K114,0)</f>
        <v>0</v>
      </c>
      <c r="BJ114" s="16" t="s">
        <v>23</v>
      </c>
      <c r="BK114" s="218">
        <f>ROUND(P114*H114,2)</f>
        <v>0</v>
      </c>
      <c r="BL114" s="16" t="s">
        <v>143</v>
      </c>
      <c r="BM114" s="217" t="s">
        <v>244</v>
      </c>
    </row>
    <row r="115" s="2" customFormat="1">
      <c r="A115" s="37"/>
      <c r="B115" s="38"/>
      <c r="C115" s="39"/>
      <c r="D115" s="229" t="s">
        <v>225</v>
      </c>
      <c r="E115" s="39"/>
      <c r="F115" s="230" t="s">
        <v>245</v>
      </c>
      <c r="G115" s="39"/>
      <c r="H115" s="39"/>
      <c r="I115" s="231"/>
      <c r="J115" s="231"/>
      <c r="K115" s="39"/>
      <c r="L115" s="39"/>
      <c r="M115" s="43"/>
      <c r="N115" s="232"/>
      <c r="O115" s="233"/>
      <c r="P115" s="83"/>
      <c r="Q115" s="83"/>
      <c r="R115" s="83"/>
      <c r="S115" s="83"/>
      <c r="T115" s="83"/>
      <c r="U115" s="83"/>
      <c r="V115" s="83"/>
      <c r="W115" s="83"/>
      <c r="X115" s="83"/>
      <c r="Y115" s="84"/>
      <c r="Z115" s="37"/>
      <c r="AA115" s="37"/>
      <c r="AB115" s="37"/>
      <c r="AC115" s="37"/>
      <c r="AD115" s="37"/>
      <c r="AE115" s="37"/>
      <c r="AT115" s="16" t="s">
        <v>225</v>
      </c>
      <c r="AU115" s="16" t="s">
        <v>88</v>
      </c>
    </row>
    <row r="116" s="2" customFormat="1" ht="24.15" customHeight="1">
      <c r="A116" s="37"/>
      <c r="B116" s="38"/>
      <c r="C116" s="221" t="s">
        <v>142</v>
      </c>
      <c r="D116" s="221" t="s">
        <v>220</v>
      </c>
      <c r="E116" s="222" t="s">
        <v>246</v>
      </c>
      <c r="F116" s="223" t="s">
        <v>247</v>
      </c>
      <c r="G116" s="224" t="s">
        <v>248</v>
      </c>
      <c r="H116" s="225">
        <v>532</v>
      </c>
      <c r="I116" s="226"/>
      <c r="J116" s="226"/>
      <c r="K116" s="227">
        <f>ROUND(P116*H116,2)</f>
        <v>0</v>
      </c>
      <c r="L116" s="223" t="s">
        <v>223</v>
      </c>
      <c r="M116" s="43"/>
      <c r="N116" s="228" t="s">
        <v>21</v>
      </c>
      <c r="O116" s="213" t="s">
        <v>48</v>
      </c>
      <c r="P116" s="214">
        <f>I116+J116</f>
        <v>0</v>
      </c>
      <c r="Q116" s="214">
        <f>ROUND(I116*H116,2)</f>
        <v>0</v>
      </c>
      <c r="R116" s="214">
        <f>ROUND(J116*H116,2)</f>
        <v>0</v>
      </c>
      <c r="S116" s="83"/>
      <c r="T116" s="215">
        <f>S116*H116</f>
        <v>0</v>
      </c>
      <c r="U116" s="215">
        <v>0</v>
      </c>
      <c r="V116" s="215">
        <f>U116*H116</f>
        <v>0</v>
      </c>
      <c r="W116" s="215">
        <v>0</v>
      </c>
      <c r="X116" s="215">
        <f>W116*H116</f>
        <v>0</v>
      </c>
      <c r="Y116" s="216" t="s">
        <v>21</v>
      </c>
      <c r="Z116" s="37"/>
      <c r="AA116" s="37"/>
      <c r="AB116" s="37"/>
      <c r="AC116" s="37"/>
      <c r="AD116" s="37"/>
      <c r="AE116" s="37"/>
      <c r="AR116" s="217" t="s">
        <v>143</v>
      </c>
      <c r="AT116" s="217" t="s">
        <v>220</v>
      </c>
      <c r="AU116" s="217" t="s">
        <v>88</v>
      </c>
      <c r="AY116" s="16" t="s">
        <v>136</v>
      </c>
      <c r="BE116" s="218">
        <f>IF(O116="základní",K116,0)</f>
        <v>0</v>
      </c>
      <c r="BF116" s="218">
        <f>IF(O116="snížená",K116,0)</f>
        <v>0</v>
      </c>
      <c r="BG116" s="218">
        <f>IF(O116="zákl. přenesená",K116,0)</f>
        <v>0</v>
      </c>
      <c r="BH116" s="218">
        <f>IF(O116="sníž. přenesená",K116,0)</f>
        <v>0</v>
      </c>
      <c r="BI116" s="218">
        <f>IF(O116="nulová",K116,0)</f>
        <v>0</v>
      </c>
      <c r="BJ116" s="16" t="s">
        <v>23</v>
      </c>
      <c r="BK116" s="218">
        <f>ROUND(P116*H116,2)</f>
        <v>0</v>
      </c>
      <c r="BL116" s="16" t="s">
        <v>143</v>
      </c>
      <c r="BM116" s="217" t="s">
        <v>249</v>
      </c>
    </row>
    <row r="117" s="2" customFormat="1">
      <c r="A117" s="37"/>
      <c r="B117" s="38"/>
      <c r="C117" s="39"/>
      <c r="D117" s="229" t="s">
        <v>225</v>
      </c>
      <c r="E117" s="39"/>
      <c r="F117" s="230" t="s">
        <v>250</v>
      </c>
      <c r="G117" s="39"/>
      <c r="H117" s="39"/>
      <c r="I117" s="231"/>
      <c r="J117" s="231"/>
      <c r="K117" s="39"/>
      <c r="L117" s="39"/>
      <c r="M117" s="43"/>
      <c r="N117" s="232"/>
      <c r="O117" s="233"/>
      <c r="P117" s="83"/>
      <c r="Q117" s="83"/>
      <c r="R117" s="83"/>
      <c r="S117" s="83"/>
      <c r="T117" s="83"/>
      <c r="U117" s="83"/>
      <c r="V117" s="83"/>
      <c r="W117" s="83"/>
      <c r="X117" s="83"/>
      <c r="Y117" s="84"/>
      <c r="Z117" s="37"/>
      <c r="AA117" s="37"/>
      <c r="AB117" s="37"/>
      <c r="AC117" s="37"/>
      <c r="AD117" s="37"/>
      <c r="AE117" s="37"/>
      <c r="AT117" s="16" t="s">
        <v>225</v>
      </c>
      <c r="AU117" s="16" t="s">
        <v>88</v>
      </c>
    </row>
    <row r="118" s="2" customFormat="1" ht="24.15" customHeight="1">
      <c r="A118" s="37"/>
      <c r="B118" s="38"/>
      <c r="C118" s="221" t="s">
        <v>251</v>
      </c>
      <c r="D118" s="221" t="s">
        <v>220</v>
      </c>
      <c r="E118" s="222" t="s">
        <v>252</v>
      </c>
      <c r="F118" s="223" t="s">
        <v>253</v>
      </c>
      <c r="G118" s="224" t="s">
        <v>248</v>
      </c>
      <c r="H118" s="225">
        <v>2438</v>
      </c>
      <c r="I118" s="226"/>
      <c r="J118" s="226"/>
      <c r="K118" s="227">
        <f>ROUND(P118*H118,2)</f>
        <v>0</v>
      </c>
      <c r="L118" s="223" t="s">
        <v>223</v>
      </c>
      <c r="M118" s="43"/>
      <c r="N118" s="228" t="s">
        <v>21</v>
      </c>
      <c r="O118" s="213" t="s">
        <v>48</v>
      </c>
      <c r="P118" s="214">
        <f>I118+J118</f>
        <v>0</v>
      </c>
      <c r="Q118" s="214">
        <f>ROUND(I118*H118,2)</f>
        <v>0</v>
      </c>
      <c r="R118" s="214">
        <f>ROUND(J118*H118,2)</f>
        <v>0</v>
      </c>
      <c r="S118" s="83"/>
      <c r="T118" s="215">
        <f>S118*H118</f>
        <v>0</v>
      </c>
      <c r="U118" s="215">
        <v>0</v>
      </c>
      <c r="V118" s="215">
        <f>U118*H118</f>
        <v>0</v>
      </c>
      <c r="W118" s="215">
        <v>0</v>
      </c>
      <c r="X118" s="215">
        <f>W118*H118</f>
        <v>0</v>
      </c>
      <c r="Y118" s="216" t="s">
        <v>21</v>
      </c>
      <c r="Z118" s="37"/>
      <c r="AA118" s="37"/>
      <c r="AB118" s="37"/>
      <c r="AC118" s="37"/>
      <c r="AD118" s="37"/>
      <c r="AE118" s="37"/>
      <c r="AR118" s="217" t="s">
        <v>143</v>
      </c>
      <c r="AT118" s="217" t="s">
        <v>220</v>
      </c>
      <c r="AU118" s="217" t="s">
        <v>88</v>
      </c>
      <c r="AY118" s="16" t="s">
        <v>136</v>
      </c>
      <c r="BE118" s="218">
        <f>IF(O118="základní",K118,0)</f>
        <v>0</v>
      </c>
      <c r="BF118" s="218">
        <f>IF(O118="snížená",K118,0)</f>
        <v>0</v>
      </c>
      <c r="BG118" s="218">
        <f>IF(O118="zákl. přenesená",K118,0)</f>
        <v>0</v>
      </c>
      <c r="BH118" s="218">
        <f>IF(O118="sníž. přenesená",K118,0)</f>
        <v>0</v>
      </c>
      <c r="BI118" s="218">
        <f>IF(O118="nulová",K118,0)</f>
        <v>0</v>
      </c>
      <c r="BJ118" s="16" t="s">
        <v>23</v>
      </c>
      <c r="BK118" s="218">
        <f>ROUND(P118*H118,2)</f>
        <v>0</v>
      </c>
      <c r="BL118" s="16" t="s">
        <v>143</v>
      </c>
      <c r="BM118" s="217" t="s">
        <v>254</v>
      </c>
    </row>
    <row r="119" s="2" customFormat="1">
      <c r="A119" s="37"/>
      <c r="B119" s="38"/>
      <c r="C119" s="39"/>
      <c r="D119" s="229" t="s">
        <v>225</v>
      </c>
      <c r="E119" s="39"/>
      <c r="F119" s="230" t="s">
        <v>255</v>
      </c>
      <c r="G119" s="39"/>
      <c r="H119" s="39"/>
      <c r="I119" s="231"/>
      <c r="J119" s="231"/>
      <c r="K119" s="39"/>
      <c r="L119" s="39"/>
      <c r="M119" s="43"/>
      <c r="N119" s="232"/>
      <c r="O119" s="233"/>
      <c r="P119" s="83"/>
      <c r="Q119" s="83"/>
      <c r="R119" s="83"/>
      <c r="S119" s="83"/>
      <c r="T119" s="83"/>
      <c r="U119" s="83"/>
      <c r="V119" s="83"/>
      <c r="W119" s="83"/>
      <c r="X119" s="83"/>
      <c r="Y119" s="84"/>
      <c r="Z119" s="37"/>
      <c r="AA119" s="37"/>
      <c r="AB119" s="37"/>
      <c r="AC119" s="37"/>
      <c r="AD119" s="37"/>
      <c r="AE119" s="37"/>
      <c r="AT119" s="16" t="s">
        <v>225</v>
      </c>
      <c r="AU119" s="16" t="s">
        <v>88</v>
      </c>
    </row>
    <row r="120" s="2" customFormat="1" ht="24.15" customHeight="1">
      <c r="A120" s="37"/>
      <c r="B120" s="38"/>
      <c r="C120" s="221" t="s">
        <v>28</v>
      </c>
      <c r="D120" s="221" t="s">
        <v>220</v>
      </c>
      <c r="E120" s="222" t="s">
        <v>256</v>
      </c>
      <c r="F120" s="223" t="s">
        <v>257</v>
      </c>
      <c r="G120" s="224" t="s">
        <v>248</v>
      </c>
      <c r="H120" s="225">
        <v>30</v>
      </c>
      <c r="I120" s="226"/>
      <c r="J120" s="226"/>
      <c r="K120" s="227">
        <f>ROUND(P120*H120,2)</f>
        <v>0</v>
      </c>
      <c r="L120" s="223" t="s">
        <v>223</v>
      </c>
      <c r="M120" s="43"/>
      <c r="N120" s="228" t="s">
        <v>21</v>
      </c>
      <c r="O120" s="213" t="s">
        <v>48</v>
      </c>
      <c r="P120" s="214">
        <f>I120+J120</f>
        <v>0</v>
      </c>
      <c r="Q120" s="214">
        <f>ROUND(I120*H120,2)</f>
        <v>0</v>
      </c>
      <c r="R120" s="214">
        <f>ROUND(J120*H120,2)</f>
        <v>0</v>
      </c>
      <c r="S120" s="83"/>
      <c r="T120" s="215">
        <f>S120*H120</f>
        <v>0</v>
      </c>
      <c r="U120" s="215">
        <v>0</v>
      </c>
      <c r="V120" s="215">
        <f>U120*H120</f>
        <v>0</v>
      </c>
      <c r="W120" s="215">
        <v>0</v>
      </c>
      <c r="X120" s="215">
        <f>W120*H120</f>
        <v>0</v>
      </c>
      <c r="Y120" s="216" t="s">
        <v>21</v>
      </c>
      <c r="Z120" s="37"/>
      <c r="AA120" s="37"/>
      <c r="AB120" s="37"/>
      <c r="AC120" s="37"/>
      <c r="AD120" s="37"/>
      <c r="AE120" s="37"/>
      <c r="AR120" s="217" t="s">
        <v>143</v>
      </c>
      <c r="AT120" s="217" t="s">
        <v>220</v>
      </c>
      <c r="AU120" s="217" t="s">
        <v>88</v>
      </c>
      <c r="AY120" s="16" t="s">
        <v>136</v>
      </c>
      <c r="BE120" s="218">
        <f>IF(O120="základní",K120,0)</f>
        <v>0</v>
      </c>
      <c r="BF120" s="218">
        <f>IF(O120="snížená",K120,0)</f>
        <v>0</v>
      </c>
      <c r="BG120" s="218">
        <f>IF(O120="zákl. přenesená",K120,0)</f>
        <v>0</v>
      </c>
      <c r="BH120" s="218">
        <f>IF(O120="sníž. přenesená",K120,0)</f>
        <v>0</v>
      </c>
      <c r="BI120" s="218">
        <f>IF(O120="nulová",K120,0)</f>
        <v>0</v>
      </c>
      <c r="BJ120" s="16" t="s">
        <v>23</v>
      </c>
      <c r="BK120" s="218">
        <f>ROUND(P120*H120,2)</f>
        <v>0</v>
      </c>
      <c r="BL120" s="16" t="s">
        <v>143</v>
      </c>
      <c r="BM120" s="217" t="s">
        <v>258</v>
      </c>
    </row>
    <row r="121" s="2" customFormat="1">
      <c r="A121" s="37"/>
      <c r="B121" s="38"/>
      <c r="C121" s="39"/>
      <c r="D121" s="229" t="s">
        <v>225</v>
      </c>
      <c r="E121" s="39"/>
      <c r="F121" s="230" t="s">
        <v>259</v>
      </c>
      <c r="G121" s="39"/>
      <c r="H121" s="39"/>
      <c r="I121" s="231"/>
      <c r="J121" s="231"/>
      <c r="K121" s="39"/>
      <c r="L121" s="39"/>
      <c r="M121" s="43"/>
      <c r="N121" s="232"/>
      <c r="O121" s="233"/>
      <c r="P121" s="83"/>
      <c r="Q121" s="83"/>
      <c r="R121" s="83"/>
      <c r="S121" s="83"/>
      <c r="T121" s="83"/>
      <c r="U121" s="83"/>
      <c r="V121" s="83"/>
      <c r="W121" s="83"/>
      <c r="X121" s="83"/>
      <c r="Y121" s="84"/>
      <c r="Z121" s="37"/>
      <c r="AA121" s="37"/>
      <c r="AB121" s="37"/>
      <c r="AC121" s="37"/>
      <c r="AD121" s="37"/>
      <c r="AE121" s="37"/>
      <c r="AT121" s="16" t="s">
        <v>225</v>
      </c>
      <c r="AU121" s="16" t="s">
        <v>88</v>
      </c>
    </row>
    <row r="122" s="2" customFormat="1">
      <c r="A122" s="37"/>
      <c r="B122" s="38"/>
      <c r="C122" s="221" t="s">
        <v>260</v>
      </c>
      <c r="D122" s="221" t="s">
        <v>220</v>
      </c>
      <c r="E122" s="222" t="s">
        <v>261</v>
      </c>
      <c r="F122" s="223" t="s">
        <v>262</v>
      </c>
      <c r="G122" s="224" t="s">
        <v>248</v>
      </c>
      <c r="H122" s="225">
        <v>139</v>
      </c>
      <c r="I122" s="226"/>
      <c r="J122" s="226"/>
      <c r="K122" s="227">
        <f>ROUND(P122*H122,2)</f>
        <v>0</v>
      </c>
      <c r="L122" s="223" t="s">
        <v>223</v>
      </c>
      <c r="M122" s="43"/>
      <c r="N122" s="228" t="s">
        <v>21</v>
      </c>
      <c r="O122" s="213" t="s">
        <v>48</v>
      </c>
      <c r="P122" s="214">
        <f>I122+J122</f>
        <v>0</v>
      </c>
      <c r="Q122" s="214">
        <f>ROUND(I122*H122,2)</f>
        <v>0</v>
      </c>
      <c r="R122" s="214">
        <f>ROUND(J122*H122,2)</f>
        <v>0</v>
      </c>
      <c r="S122" s="83"/>
      <c r="T122" s="215">
        <f>S122*H122</f>
        <v>0</v>
      </c>
      <c r="U122" s="215">
        <v>0</v>
      </c>
      <c r="V122" s="215">
        <f>U122*H122</f>
        <v>0</v>
      </c>
      <c r="W122" s="215">
        <v>0</v>
      </c>
      <c r="X122" s="215">
        <f>W122*H122</f>
        <v>0</v>
      </c>
      <c r="Y122" s="216" t="s">
        <v>21</v>
      </c>
      <c r="Z122" s="37"/>
      <c r="AA122" s="37"/>
      <c r="AB122" s="37"/>
      <c r="AC122" s="37"/>
      <c r="AD122" s="37"/>
      <c r="AE122" s="37"/>
      <c r="AR122" s="217" t="s">
        <v>143</v>
      </c>
      <c r="AT122" s="217" t="s">
        <v>220</v>
      </c>
      <c r="AU122" s="217" t="s">
        <v>88</v>
      </c>
      <c r="AY122" s="16" t="s">
        <v>136</v>
      </c>
      <c r="BE122" s="218">
        <f>IF(O122="základní",K122,0)</f>
        <v>0</v>
      </c>
      <c r="BF122" s="218">
        <f>IF(O122="snížená",K122,0)</f>
        <v>0</v>
      </c>
      <c r="BG122" s="218">
        <f>IF(O122="zákl. přenesená",K122,0)</f>
        <v>0</v>
      </c>
      <c r="BH122" s="218">
        <f>IF(O122="sníž. přenesená",K122,0)</f>
        <v>0</v>
      </c>
      <c r="BI122" s="218">
        <f>IF(O122="nulová",K122,0)</f>
        <v>0</v>
      </c>
      <c r="BJ122" s="16" t="s">
        <v>23</v>
      </c>
      <c r="BK122" s="218">
        <f>ROUND(P122*H122,2)</f>
        <v>0</v>
      </c>
      <c r="BL122" s="16" t="s">
        <v>143</v>
      </c>
      <c r="BM122" s="217" t="s">
        <v>263</v>
      </c>
    </row>
    <row r="123" s="2" customFormat="1">
      <c r="A123" s="37"/>
      <c r="B123" s="38"/>
      <c r="C123" s="39"/>
      <c r="D123" s="229" t="s">
        <v>225</v>
      </c>
      <c r="E123" s="39"/>
      <c r="F123" s="230" t="s">
        <v>264</v>
      </c>
      <c r="G123" s="39"/>
      <c r="H123" s="39"/>
      <c r="I123" s="231"/>
      <c r="J123" s="231"/>
      <c r="K123" s="39"/>
      <c r="L123" s="39"/>
      <c r="M123" s="43"/>
      <c r="N123" s="232"/>
      <c r="O123" s="233"/>
      <c r="P123" s="83"/>
      <c r="Q123" s="83"/>
      <c r="R123" s="83"/>
      <c r="S123" s="83"/>
      <c r="T123" s="83"/>
      <c r="U123" s="83"/>
      <c r="V123" s="83"/>
      <c r="W123" s="83"/>
      <c r="X123" s="83"/>
      <c r="Y123" s="84"/>
      <c r="Z123" s="37"/>
      <c r="AA123" s="37"/>
      <c r="AB123" s="37"/>
      <c r="AC123" s="37"/>
      <c r="AD123" s="37"/>
      <c r="AE123" s="37"/>
      <c r="AT123" s="16" t="s">
        <v>225</v>
      </c>
      <c r="AU123" s="16" t="s">
        <v>88</v>
      </c>
    </row>
    <row r="124" s="2" customFormat="1" ht="24.15" customHeight="1">
      <c r="A124" s="37"/>
      <c r="B124" s="38"/>
      <c r="C124" s="221" t="s">
        <v>265</v>
      </c>
      <c r="D124" s="221" t="s">
        <v>220</v>
      </c>
      <c r="E124" s="222" t="s">
        <v>266</v>
      </c>
      <c r="F124" s="223" t="s">
        <v>267</v>
      </c>
      <c r="G124" s="224" t="s">
        <v>248</v>
      </c>
      <c r="H124" s="225">
        <v>135</v>
      </c>
      <c r="I124" s="226"/>
      <c r="J124" s="226"/>
      <c r="K124" s="227">
        <f>ROUND(P124*H124,2)</f>
        <v>0</v>
      </c>
      <c r="L124" s="223" t="s">
        <v>223</v>
      </c>
      <c r="M124" s="43"/>
      <c r="N124" s="228" t="s">
        <v>21</v>
      </c>
      <c r="O124" s="213" t="s">
        <v>48</v>
      </c>
      <c r="P124" s="214">
        <f>I124+J124</f>
        <v>0</v>
      </c>
      <c r="Q124" s="214">
        <f>ROUND(I124*H124,2)</f>
        <v>0</v>
      </c>
      <c r="R124" s="214">
        <f>ROUND(J124*H124,2)</f>
        <v>0</v>
      </c>
      <c r="S124" s="83"/>
      <c r="T124" s="215">
        <f>S124*H124</f>
        <v>0</v>
      </c>
      <c r="U124" s="215">
        <v>0</v>
      </c>
      <c r="V124" s="215">
        <f>U124*H124</f>
        <v>0</v>
      </c>
      <c r="W124" s="215">
        <v>0</v>
      </c>
      <c r="X124" s="215">
        <f>W124*H124</f>
        <v>0</v>
      </c>
      <c r="Y124" s="216" t="s">
        <v>21</v>
      </c>
      <c r="Z124" s="37"/>
      <c r="AA124" s="37"/>
      <c r="AB124" s="37"/>
      <c r="AC124" s="37"/>
      <c r="AD124" s="37"/>
      <c r="AE124" s="37"/>
      <c r="AR124" s="217" t="s">
        <v>143</v>
      </c>
      <c r="AT124" s="217" t="s">
        <v>220</v>
      </c>
      <c r="AU124" s="217" t="s">
        <v>88</v>
      </c>
      <c r="AY124" s="16" t="s">
        <v>136</v>
      </c>
      <c r="BE124" s="218">
        <f>IF(O124="základní",K124,0)</f>
        <v>0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16" t="s">
        <v>23</v>
      </c>
      <c r="BK124" s="218">
        <f>ROUND(P124*H124,2)</f>
        <v>0</v>
      </c>
      <c r="BL124" s="16" t="s">
        <v>143</v>
      </c>
      <c r="BM124" s="217" t="s">
        <v>268</v>
      </c>
    </row>
    <row r="125" s="2" customFormat="1">
      <c r="A125" s="37"/>
      <c r="B125" s="38"/>
      <c r="C125" s="39"/>
      <c r="D125" s="229" t="s">
        <v>225</v>
      </c>
      <c r="E125" s="39"/>
      <c r="F125" s="230" t="s">
        <v>269</v>
      </c>
      <c r="G125" s="39"/>
      <c r="H125" s="39"/>
      <c r="I125" s="231"/>
      <c r="J125" s="231"/>
      <c r="K125" s="39"/>
      <c r="L125" s="39"/>
      <c r="M125" s="43"/>
      <c r="N125" s="232"/>
      <c r="O125" s="233"/>
      <c r="P125" s="83"/>
      <c r="Q125" s="83"/>
      <c r="R125" s="83"/>
      <c r="S125" s="83"/>
      <c r="T125" s="83"/>
      <c r="U125" s="83"/>
      <c r="V125" s="83"/>
      <c r="W125" s="83"/>
      <c r="X125" s="83"/>
      <c r="Y125" s="84"/>
      <c r="Z125" s="37"/>
      <c r="AA125" s="37"/>
      <c r="AB125" s="37"/>
      <c r="AC125" s="37"/>
      <c r="AD125" s="37"/>
      <c r="AE125" s="37"/>
      <c r="AT125" s="16" t="s">
        <v>225</v>
      </c>
      <c r="AU125" s="16" t="s">
        <v>88</v>
      </c>
    </row>
    <row r="126" s="2" customFormat="1">
      <c r="A126" s="37"/>
      <c r="B126" s="38"/>
      <c r="C126" s="221" t="s">
        <v>270</v>
      </c>
      <c r="D126" s="221" t="s">
        <v>220</v>
      </c>
      <c r="E126" s="222" t="s">
        <v>271</v>
      </c>
      <c r="F126" s="223" t="s">
        <v>272</v>
      </c>
      <c r="G126" s="224" t="s">
        <v>248</v>
      </c>
      <c r="H126" s="225">
        <v>446</v>
      </c>
      <c r="I126" s="226"/>
      <c r="J126" s="226"/>
      <c r="K126" s="227">
        <f>ROUND(P126*H126,2)</f>
        <v>0</v>
      </c>
      <c r="L126" s="223" t="s">
        <v>223</v>
      </c>
      <c r="M126" s="43"/>
      <c r="N126" s="228" t="s">
        <v>21</v>
      </c>
      <c r="O126" s="213" t="s">
        <v>48</v>
      </c>
      <c r="P126" s="214">
        <f>I126+J126</f>
        <v>0</v>
      </c>
      <c r="Q126" s="214">
        <f>ROUND(I126*H126,2)</f>
        <v>0</v>
      </c>
      <c r="R126" s="214">
        <f>ROUND(J126*H126,2)</f>
        <v>0</v>
      </c>
      <c r="S126" s="83"/>
      <c r="T126" s="215">
        <f>S126*H126</f>
        <v>0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21</v>
      </c>
      <c r="Z126" s="37"/>
      <c r="AA126" s="37"/>
      <c r="AB126" s="37"/>
      <c r="AC126" s="37"/>
      <c r="AD126" s="37"/>
      <c r="AE126" s="37"/>
      <c r="AR126" s="217" t="s">
        <v>143</v>
      </c>
      <c r="AT126" s="217" t="s">
        <v>220</v>
      </c>
      <c r="AU126" s="217" t="s">
        <v>88</v>
      </c>
      <c r="AY126" s="16" t="s">
        <v>136</v>
      </c>
      <c r="BE126" s="218">
        <f>IF(O126="základní",K126,0)</f>
        <v>0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6" t="s">
        <v>23</v>
      </c>
      <c r="BK126" s="218">
        <f>ROUND(P126*H126,2)</f>
        <v>0</v>
      </c>
      <c r="BL126" s="16" t="s">
        <v>143</v>
      </c>
      <c r="BM126" s="217" t="s">
        <v>273</v>
      </c>
    </row>
    <row r="127" s="2" customFormat="1">
      <c r="A127" s="37"/>
      <c r="B127" s="38"/>
      <c r="C127" s="39"/>
      <c r="D127" s="229" t="s">
        <v>225</v>
      </c>
      <c r="E127" s="39"/>
      <c r="F127" s="230" t="s">
        <v>274</v>
      </c>
      <c r="G127" s="39"/>
      <c r="H127" s="39"/>
      <c r="I127" s="231"/>
      <c r="J127" s="231"/>
      <c r="K127" s="39"/>
      <c r="L127" s="39"/>
      <c r="M127" s="43"/>
      <c r="N127" s="232"/>
      <c r="O127" s="233"/>
      <c r="P127" s="83"/>
      <c r="Q127" s="83"/>
      <c r="R127" s="83"/>
      <c r="S127" s="83"/>
      <c r="T127" s="83"/>
      <c r="U127" s="83"/>
      <c r="V127" s="83"/>
      <c r="W127" s="83"/>
      <c r="X127" s="83"/>
      <c r="Y127" s="84"/>
      <c r="Z127" s="37"/>
      <c r="AA127" s="37"/>
      <c r="AB127" s="37"/>
      <c r="AC127" s="37"/>
      <c r="AD127" s="37"/>
      <c r="AE127" s="37"/>
      <c r="AT127" s="16" t="s">
        <v>225</v>
      </c>
      <c r="AU127" s="16" t="s">
        <v>88</v>
      </c>
    </row>
    <row r="128" s="2" customFormat="1" ht="24.15" customHeight="1">
      <c r="A128" s="37"/>
      <c r="B128" s="38"/>
      <c r="C128" s="221" t="s">
        <v>275</v>
      </c>
      <c r="D128" s="221" t="s">
        <v>220</v>
      </c>
      <c r="E128" s="222" t="s">
        <v>276</v>
      </c>
      <c r="F128" s="223" t="s">
        <v>277</v>
      </c>
      <c r="G128" s="224" t="s">
        <v>196</v>
      </c>
      <c r="H128" s="225">
        <v>3335</v>
      </c>
      <c r="I128" s="226"/>
      <c r="J128" s="226"/>
      <c r="K128" s="227">
        <f>ROUND(P128*H128,2)</f>
        <v>0</v>
      </c>
      <c r="L128" s="223" t="s">
        <v>223</v>
      </c>
      <c r="M128" s="43"/>
      <c r="N128" s="228" t="s">
        <v>21</v>
      </c>
      <c r="O128" s="213" t="s">
        <v>48</v>
      </c>
      <c r="P128" s="214">
        <f>I128+J128</f>
        <v>0</v>
      </c>
      <c r="Q128" s="214">
        <f>ROUND(I128*H128,2)</f>
        <v>0</v>
      </c>
      <c r="R128" s="214">
        <f>ROUND(J128*H128,2)</f>
        <v>0</v>
      </c>
      <c r="S128" s="83"/>
      <c r="T128" s="215">
        <f>S128*H128</f>
        <v>0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21</v>
      </c>
      <c r="Z128" s="37"/>
      <c r="AA128" s="37"/>
      <c r="AB128" s="37"/>
      <c r="AC128" s="37"/>
      <c r="AD128" s="37"/>
      <c r="AE128" s="37"/>
      <c r="AR128" s="217" t="s">
        <v>143</v>
      </c>
      <c r="AT128" s="217" t="s">
        <v>220</v>
      </c>
      <c r="AU128" s="217" t="s">
        <v>88</v>
      </c>
      <c r="AY128" s="16" t="s">
        <v>136</v>
      </c>
      <c r="BE128" s="218">
        <f>IF(O128="základní",K128,0)</f>
        <v>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6" t="s">
        <v>23</v>
      </c>
      <c r="BK128" s="218">
        <f>ROUND(P128*H128,2)</f>
        <v>0</v>
      </c>
      <c r="BL128" s="16" t="s">
        <v>143</v>
      </c>
      <c r="BM128" s="217" t="s">
        <v>278</v>
      </c>
    </row>
    <row r="129" s="2" customFormat="1">
      <c r="A129" s="37"/>
      <c r="B129" s="38"/>
      <c r="C129" s="39"/>
      <c r="D129" s="229" t="s">
        <v>225</v>
      </c>
      <c r="E129" s="39"/>
      <c r="F129" s="230" t="s">
        <v>279</v>
      </c>
      <c r="G129" s="39"/>
      <c r="H129" s="39"/>
      <c r="I129" s="231"/>
      <c r="J129" s="231"/>
      <c r="K129" s="39"/>
      <c r="L129" s="39"/>
      <c r="M129" s="43"/>
      <c r="N129" s="232"/>
      <c r="O129" s="233"/>
      <c r="P129" s="83"/>
      <c r="Q129" s="83"/>
      <c r="R129" s="83"/>
      <c r="S129" s="83"/>
      <c r="T129" s="83"/>
      <c r="U129" s="83"/>
      <c r="V129" s="83"/>
      <c r="W129" s="83"/>
      <c r="X129" s="83"/>
      <c r="Y129" s="84"/>
      <c r="Z129" s="37"/>
      <c r="AA129" s="37"/>
      <c r="AB129" s="37"/>
      <c r="AC129" s="37"/>
      <c r="AD129" s="37"/>
      <c r="AE129" s="37"/>
      <c r="AT129" s="16" t="s">
        <v>225</v>
      </c>
      <c r="AU129" s="16" t="s">
        <v>88</v>
      </c>
    </row>
    <row r="130" s="2" customFormat="1" ht="24.15" customHeight="1">
      <c r="A130" s="37"/>
      <c r="B130" s="38"/>
      <c r="C130" s="221" t="s">
        <v>9</v>
      </c>
      <c r="D130" s="221" t="s">
        <v>220</v>
      </c>
      <c r="E130" s="222" t="s">
        <v>280</v>
      </c>
      <c r="F130" s="223" t="s">
        <v>281</v>
      </c>
      <c r="G130" s="224" t="s">
        <v>196</v>
      </c>
      <c r="H130" s="225">
        <v>3335</v>
      </c>
      <c r="I130" s="226"/>
      <c r="J130" s="226"/>
      <c r="K130" s="227">
        <f>ROUND(P130*H130,2)</f>
        <v>0</v>
      </c>
      <c r="L130" s="223" t="s">
        <v>223</v>
      </c>
      <c r="M130" s="43"/>
      <c r="N130" s="228" t="s">
        <v>21</v>
      </c>
      <c r="O130" s="213" t="s">
        <v>48</v>
      </c>
      <c r="P130" s="214">
        <f>I130+J130</f>
        <v>0</v>
      </c>
      <c r="Q130" s="214">
        <f>ROUND(I130*H130,2)</f>
        <v>0</v>
      </c>
      <c r="R130" s="214">
        <f>ROUND(J130*H130,2)</f>
        <v>0</v>
      </c>
      <c r="S130" s="83"/>
      <c r="T130" s="215">
        <f>S130*H130</f>
        <v>0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21</v>
      </c>
      <c r="Z130" s="37"/>
      <c r="AA130" s="37"/>
      <c r="AB130" s="37"/>
      <c r="AC130" s="37"/>
      <c r="AD130" s="37"/>
      <c r="AE130" s="37"/>
      <c r="AR130" s="217" t="s">
        <v>143</v>
      </c>
      <c r="AT130" s="217" t="s">
        <v>220</v>
      </c>
      <c r="AU130" s="217" t="s">
        <v>88</v>
      </c>
      <c r="AY130" s="16" t="s">
        <v>136</v>
      </c>
      <c r="BE130" s="218">
        <f>IF(O130="základní",K130,0)</f>
        <v>0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6" t="s">
        <v>23</v>
      </c>
      <c r="BK130" s="218">
        <f>ROUND(P130*H130,2)</f>
        <v>0</v>
      </c>
      <c r="BL130" s="16" t="s">
        <v>143</v>
      </c>
      <c r="BM130" s="217" t="s">
        <v>282</v>
      </c>
    </row>
    <row r="131" s="2" customFormat="1">
      <c r="A131" s="37"/>
      <c r="B131" s="38"/>
      <c r="C131" s="39"/>
      <c r="D131" s="229" t="s">
        <v>225</v>
      </c>
      <c r="E131" s="39"/>
      <c r="F131" s="230" t="s">
        <v>283</v>
      </c>
      <c r="G131" s="39"/>
      <c r="H131" s="39"/>
      <c r="I131" s="231"/>
      <c r="J131" s="231"/>
      <c r="K131" s="39"/>
      <c r="L131" s="39"/>
      <c r="M131" s="43"/>
      <c r="N131" s="232"/>
      <c r="O131" s="233"/>
      <c r="P131" s="83"/>
      <c r="Q131" s="83"/>
      <c r="R131" s="83"/>
      <c r="S131" s="83"/>
      <c r="T131" s="83"/>
      <c r="U131" s="83"/>
      <c r="V131" s="83"/>
      <c r="W131" s="83"/>
      <c r="X131" s="83"/>
      <c r="Y131" s="84"/>
      <c r="Z131" s="37"/>
      <c r="AA131" s="37"/>
      <c r="AB131" s="37"/>
      <c r="AC131" s="37"/>
      <c r="AD131" s="37"/>
      <c r="AE131" s="37"/>
      <c r="AT131" s="16" t="s">
        <v>225</v>
      </c>
      <c r="AU131" s="16" t="s">
        <v>88</v>
      </c>
    </row>
    <row r="132" s="2" customFormat="1" ht="24.15" customHeight="1">
      <c r="A132" s="37"/>
      <c r="B132" s="38"/>
      <c r="C132" s="221" t="s">
        <v>284</v>
      </c>
      <c r="D132" s="221" t="s">
        <v>220</v>
      </c>
      <c r="E132" s="222" t="s">
        <v>285</v>
      </c>
      <c r="F132" s="223" t="s">
        <v>286</v>
      </c>
      <c r="G132" s="224" t="s">
        <v>196</v>
      </c>
      <c r="H132" s="225">
        <v>3335</v>
      </c>
      <c r="I132" s="226"/>
      <c r="J132" s="226"/>
      <c r="K132" s="227">
        <f>ROUND(P132*H132,2)</f>
        <v>0</v>
      </c>
      <c r="L132" s="223" t="s">
        <v>223</v>
      </c>
      <c r="M132" s="43"/>
      <c r="N132" s="228" t="s">
        <v>21</v>
      </c>
      <c r="O132" s="213" t="s">
        <v>48</v>
      </c>
      <c r="P132" s="214">
        <f>I132+J132</f>
        <v>0</v>
      </c>
      <c r="Q132" s="214">
        <f>ROUND(I132*H132,2)</f>
        <v>0</v>
      </c>
      <c r="R132" s="214">
        <f>ROUND(J132*H132,2)</f>
        <v>0</v>
      </c>
      <c r="S132" s="83"/>
      <c r="T132" s="215">
        <f>S132*H132</f>
        <v>0</v>
      </c>
      <c r="U132" s="215">
        <v>0</v>
      </c>
      <c r="V132" s="215">
        <f>U132*H132</f>
        <v>0</v>
      </c>
      <c r="W132" s="215">
        <v>0</v>
      </c>
      <c r="X132" s="215">
        <f>W132*H132</f>
        <v>0</v>
      </c>
      <c r="Y132" s="216" t="s">
        <v>21</v>
      </c>
      <c r="Z132" s="37"/>
      <c r="AA132" s="37"/>
      <c r="AB132" s="37"/>
      <c r="AC132" s="37"/>
      <c r="AD132" s="37"/>
      <c r="AE132" s="37"/>
      <c r="AR132" s="217" t="s">
        <v>143</v>
      </c>
      <c r="AT132" s="217" t="s">
        <v>220</v>
      </c>
      <c r="AU132" s="217" t="s">
        <v>88</v>
      </c>
      <c r="AY132" s="16" t="s">
        <v>136</v>
      </c>
      <c r="BE132" s="218">
        <f>IF(O132="základní",K132,0)</f>
        <v>0</v>
      </c>
      <c r="BF132" s="218">
        <f>IF(O132="snížená",K132,0)</f>
        <v>0</v>
      </c>
      <c r="BG132" s="218">
        <f>IF(O132="zákl. přenesená",K132,0)</f>
        <v>0</v>
      </c>
      <c r="BH132" s="218">
        <f>IF(O132="sníž. přenesená",K132,0)</f>
        <v>0</v>
      </c>
      <c r="BI132" s="218">
        <f>IF(O132="nulová",K132,0)</f>
        <v>0</v>
      </c>
      <c r="BJ132" s="16" t="s">
        <v>23</v>
      </c>
      <c r="BK132" s="218">
        <f>ROUND(P132*H132,2)</f>
        <v>0</v>
      </c>
      <c r="BL132" s="16" t="s">
        <v>143</v>
      </c>
      <c r="BM132" s="217" t="s">
        <v>287</v>
      </c>
    </row>
    <row r="133" s="2" customFormat="1">
      <c r="A133" s="37"/>
      <c r="B133" s="38"/>
      <c r="C133" s="39"/>
      <c r="D133" s="229" t="s">
        <v>225</v>
      </c>
      <c r="E133" s="39"/>
      <c r="F133" s="230" t="s">
        <v>288</v>
      </c>
      <c r="G133" s="39"/>
      <c r="H133" s="39"/>
      <c r="I133" s="231"/>
      <c r="J133" s="231"/>
      <c r="K133" s="39"/>
      <c r="L133" s="39"/>
      <c r="M133" s="43"/>
      <c r="N133" s="232"/>
      <c r="O133" s="233"/>
      <c r="P133" s="83"/>
      <c r="Q133" s="83"/>
      <c r="R133" s="83"/>
      <c r="S133" s="83"/>
      <c r="T133" s="83"/>
      <c r="U133" s="83"/>
      <c r="V133" s="83"/>
      <c r="W133" s="83"/>
      <c r="X133" s="83"/>
      <c r="Y133" s="84"/>
      <c r="Z133" s="37"/>
      <c r="AA133" s="37"/>
      <c r="AB133" s="37"/>
      <c r="AC133" s="37"/>
      <c r="AD133" s="37"/>
      <c r="AE133" s="37"/>
      <c r="AT133" s="16" t="s">
        <v>225</v>
      </c>
      <c r="AU133" s="16" t="s">
        <v>88</v>
      </c>
    </row>
    <row r="134" s="2" customFormat="1" ht="24.15" customHeight="1">
      <c r="A134" s="37"/>
      <c r="B134" s="38"/>
      <c r="C134" s="221" t="s">
        <v>289</v>
      </c>
      <c r="D134" s="221" t="s">
        <v>220</v>
      </c>
      <c r="E134" s="222" t="s">
        <v>290</v>
      </c>
      <c r="F134" s="223" t="s">
        <v>291</v>
      </c>
      <c r="G134" s="224" t="s">
        <v>196</v>
      </c>
      <c r="H134" s="225">
        <v>1112</v>
      </c>
      <c r="I134" s="226"/>
      <c r="J134" s="226"/>
      <c r="K134" s="227">
        <f>ROUND(P134*H134,2)</f>
        <v>0</v>
      </c>
      <c r="L134" s="223" t="s">
        <v>223</v>
      </c>
      <c r="M134" s="43"/>
      <c r="N134" s="228" t="s">
        <v>21</v>
      </c>
      <c r="O134" s="213" t="s">
        <v>48</v>
      </c>
      <c r="P134" s="214">
        <f>I134+J134</f>
        <v>0</v>
      </c>
      <c r="Q134" s="214">
        <f>ROUND(I134*H134,2)</f>
        <v>0</v>
      </c>
      <c r="R134" s="214">
        <f>ROUND(J134*H134,2)</f>
        <v>0</v>
      </c>
      <c r="S134" s="83"/>
      <c r="T134" s="215">
        <f>S134*H134</f>
        <v>0</v>
      </c>
      <c r="U134" s="215">
        <v>0</v>
      </c>
      <c r="V134" s="215">
        <f>U134*H134</f>
        <v>0</v>
      </c>
      <c r="W134" s="215">
        <v>0</v>
      </c>
      <c r="X134" s="215">
        <f>W134*H134</f>
        <v>0</v>
      </c>
      <c r="Y134" s="216" t="s">
        <v>21</v>
      </c>
      <c r="Z134" s="37"/>
      <c r="AA134" s="37"/>
      <c r="AB134" s="37"/>
      <c r="AC134" s="37"/>
      <c r="AD134" s="37"/>
      <c r="AE134" s="37"/>
      <c r="AR134" s="217" t="s">
        <v>143</v>
      </c>
      <c r="AT134" s="217" t="s">
        <v>220</v>
      </c>
      <c r="AU134" s="217" t="s">
        <v>88</v>
      </c>
      <c r="AY134" s="16" t="s">
        <v>136</v>
      </c>
      <c r="BE134" s="218">
        <f>IF(O134="základní",K134,0)</f>
        <v>0</v>
      </c>
      <c r="BF134" s="218">
        <f>IF(O134="snížená",K134,0)</f>
        <v>0</v>
      </c>
      <c r="BG134" s="218">
        <f>IF(O134="zákl. přenesená",K134,0)</f>
        <v>0</v>
      </c>
      <c r="BH134" s="218">
        <f>IF(O134="sníž. přenesená",K134,0)</f>
        <v>0</v>
      </c>
      <c r="BI134" s="218">
        <f>IF(O134="nulová",K134,0)</f>
        <v>0</v>
      </c>
      <c r="BJ134" s="16" t="s">
        <v>23</v>
      </c>
      <c r="BK134" s="218">
        <f>ROUND(P134*H134,2)</f>
        <v>0</v>
      </c>
      <c r="BL134" s="16" t="s">
        <v>143</v>
      </c>
      <c r="BM134" s="217" t="s">
        <v>292</v>
      </c>
    </row>
    <row r="135" s="2" customFormat="1">
      <c r="A135" s="37"/>
      <c r="B135" s="38"/>
      <c r="C135" s="39"/>
      <c r="D135" s="229" t="s">
        <v>225</v>
      </c>
      <c r="E135" s="39"/>
      <c r="F135" s="230" t="s">
        <v>293</v>
      </c>
      <c r="G135" s="39"/>
      <c r="H135" s="39"/>
      <c r="I135" s="231"/>
      <c r="J135" s="231"/>
      <c r="K135" s="39"/>
      <c r="L135" s="39"/>
      <c r="M135" s="43"/>
      <c r="N135" s="232"/>
      <c r="O135" s="233"/>
      <c r="P135" s="83"/>
      <c r="Q135" s="83"/>
      <c r="R135" s="83"/>
      <c r="S135" s="83"/>
      <c r="T135" s="83"/>
      <c r="U135" s="83"/>
      <c r="V135" s="83"/>
      <c r="W135" s="83"/>
      <c r="X135" s="83"/>
      <c r="Y135" s="84"/>
      <c r="Z135" s="37"/>
      <c r="AA135" s="37"/>
      <c r="AB135" s="37"/>
      <c r="AC135" s="37"/>
      <c r="AD135" s="37"/>
      <c r="AE135" s="37"/>
      <c r="AT135" s="16" t="s">
        <v>225</v>
      </c>
      <c r="AU135" s="16" t="s">
        <v>88</v>
      </c>
    </row>
    <row r="136" s="2" customFormat="1" ht="24.15" customHeight="1">
      <c r="A136" s="37"/>
      <c r="B136" s="38"/>
      <c r="C136" s="221" t="s">
        <v>294</v>
      </c>
      <c r="D136" s="221" t="s">
        <v>220</v>
      </c>
      <c r="E136" s="222" t="s">
        <v>295</v>
      </c>
      <c r="F136" s="223" t="s">
        <v>296</v>
      </c>
      <c r="G136" s="224" t="s">
        <v>196</v>
      </c>
      <c r="H136" s="225">
        <v>6670</v>
      </c>
      <c r="I136" s="226"/>
      <c r="J136" s="226"/>
      <c r="K136" s="227">
        <f>ROUND(P136*H136,2)</f>
        <v>0</v>
      </c>
      <c r="L136" s="223" t="s">
        <v>223</v>
      </c>
      <c r="M136" s="43"/>
      <c r="N136" s="228" t="s">
        <v>21</v>
      </c>
      <c r="O136" s="213" t="s">
        <v>48</v>
      </c>
      <c r="P136" s="214">
        <f>I136+J136</f>
        <v>0</v>
      </c>
      <c r="Q136" s="214">
        <f>ROUND(I136*H136,2)</f>
        <v>0</v>
      </c>
      <c r="R136" s="214">
        <f>ROUND(J136*H136,2)</f>
        <v>0</v>
      </c>
      <c r="S136" s="83"/>
      <c r="T136" s="215">
        <f>S136*H136</f>
        <v>0</v>
      </c>
      <c r="U136" s="215">
        <v>0</v>
      </c>
      <c r="V136" s="215">
        <f>U136*H136</f>
        <v>0</v>
      </c>
      <c r="W136" s="215">
        <v>0</v>
      </c>
      <c r="X136" s="215">
        <f>W136*H136</f>
        <v>0</v>
      </c>
      <c r="Y136" s="216" t="s">
        <v>21</v>
      </c>
      <c r="Z136" s="37"/>
      <c r="AA136" s="37"/>
      <c r="AB136" s="37"/>
      <c r="AC136" s="37"/>
      <c r="AD136" s="37"/>
      <c r="AE136" s="37"/>
      <c r="AR136" s="217" t="s">
        <v>143</v>
      </c>
      <c r="AT136" s="217" t="s">
        <v>220</v>
      </c>
      <c r="AU136" s="217" t="s">
        <v>88</v>
      </c>
      <c r="AY136" s="16" t="s">
        <v>136</v>
      </c>
      <c r="BE136" s="218">
        <f>IF(O136="základní",K136,0)</f>
        <v>0</v>
      </c>
      <c r="BF136" s="218">
        <f>IF(O136="snížená",K136,0)</f>
        <v>0</v>
      </c>
      <c r="BG136" s="218">
        <f>IF(O136="zákl. přenesená",K136,0)</f>
        <v>0</v>
      </c>
      <c r="BH136" s="218">
        <f>IF(O136="sníž. přenesená",K136,0)</f>
        <v>0</v>
      </c>
      <c r="BI136" s="218">
        <f>IF(O136="nulová",K136,0)</f>
        <v>0</v>
      </c>
      <c r="BJ136" s="16" t="s">
        <v>23</v>
      </c>
      <c r="BK136" s="218">
        <f>ROUND(P136*H136,2)</f>
        <v>0</v>
      </c>
      <c r="BL136" s="16" t="s">
        <v>143</v>
      </c>
      <c r="BM136" s="217" t="s">
        <v>297</v>
      </c>
    </row>
    <row r="137" s="2" customFormat="1">
      <c r="A137" s="37"/>
      <c r="B137" s="38"/>
      <c r="C137" s="39"/>
      <c r="D137" s="229" t="s">
        <v>225</v>
      </c>
      <c r="E137" s="39"/>
      <c r="F137" s="230" t="s">
        <v>298</v>
      </c>
      <c r="G137" s="39"/>
      <c r="H137" s="39"/>
      <c r="I137" s="231"/>
      <c r="J137" s="231"/>
      <c r="K137" s="39"/>
      <c r="L137" s="39"/>
      <c r="M137" s="43"/>
      <c r="N137" s="232"/>
      <c r="O137" s="233"/>
      <c r="P137" s="83"/>
      <c r="Q137" s="83"/>
      <c r="R137" s="83"/>
      <c r="S137" s="83"/>
      <c r="T137" s="83"/>
      <c r="U137" s="83"/>
      <c r="V137" s="83"/>
      <c r="W137" s="83"/>
      <c r="X137" s="83"/>
      <c r="Y137" s="84"/>
      <c r="Z137" s="37"/>
      <c r="AA137" s="37"/>
      <c r="AB137" s="37"/>
      <c r="AC137" s="37"/>
      <c r="AD137" s="37"/>
      <c r="AE137" s="37"/>
      <c r="AT137" s="16" t="s">
        <v>225</v>
      </c>
      <c r="AU137" s="16" t="s">
        <v>88</v>
      </c>
    </row>
    <row r="138" s="2" customFormat="1" ht="24.15" customHeight="1">
      <c r="A138" s="37"/>
      <c r="B138" s="38"/>
      <c r="C138" s="221" t="s">
        <v>299</v>
      </c>
      <c r="D138" s="221" t="s">
        <v>220</v>
      </c>
      <c r="E138" s="222" t="s">
        <v>300</v>
      </c>
      <c r="F138" s="223" t="s">
        <v>301</v>
      </c>
      <c r="G138" s="224" t="s">
        <v>248</v>
      </c>
      <c r="H138" s="225">
        <v>532</v>
      </c>
      <c r="I138" s="226"/>
      <c r="J138" s="226"/>
      <c r="K138" s="227">
        <f>ROUND(P138*H138,2)</f>
        <v>0</v>
      </c>
      <c r="L138" s="223" t="s">
        <v>223</v>
      </c>
      <c r="M138" s="43"/>
      <c r="N138" s="228" t="s">
        <v>21</v>
      </c>
      <c r="O138" s="213" t="s">
        <v>48</v>
      </c>
      <c r="P138" s="214">
        <f>I138+J138</f>
        <v>0</v>
      </c>
      <c r="Q138" s="214">
        <f>ROUND(I138*H138,2)</f>
        <v>0</v>
      </c>
      <c r="R138" s="214">
        <f>ROUND(J138*H138,2)</f>
        <v>0</v>
      </c>
      <c r="S138" s="83"/>
      <c r="T138" s="215">
        <f>S138*H138</f>
        <v>0</v>
      </c>
      <c r="U138" s="215">
        <v>0</v>
      </c>
      <c r="V138" s="215">
        <f>U138*H138</f>
        <v>0</v>
      </c>
      <c r="W138" s="215">
        <v>0</v>
      </c>
      <c r="X138" s="215">
        <f>W138*H138</f>
        <v>0</v>
      </c>
      <c r="Y138" s="216" t="s">
        <v>21</v>
      </c>
      <c r="Z138" s="37"/>
      <c r="AA138" s="37"/>
      <c r="AB138" s="37"/>
      <c r="AC138" s="37"/>
      <c r="AD138" s="37"/>
      <c r="AE138" s="37"/>
      <c r="AR138" s="217" t="s">
        <v>143</v>
      </c>
      <c r="AT138" s="217" t="s">
        <v>220</v>
      </c>
      <c r="AU138" s="217" t="s">
        <v>88</v>
      </c>
      <c r="AY138" s="16" t="s">
        <v>136</v>
      </c>
      <c r="BE138" s="218">
        <f>IF(O138="základní",K138,0)</f>
        <v>0</v>
      </c>
      <c r="BF138" s="218">
        <f>IF(O138="snížená",K138,0)</f>
        <v>0</v>
      </c>
      <c r="BG138" s="218">
        <f>IF(O138="zákl. přenesená",K138,0)</f>
        <v>0</v>
      </c>
      <c r="BH138" s="218">
        <f>IF(O138="sníž. přenesená",K138,0)</f>
        <v>0</v>
      </c>
      <c r="BI138" s="218">
        <f>IF(O138="nulová",K138,0)</f>
        <v>0</v>
      </c>
      <c r="BJ138" s="16" t="s">
        <v>23</v>
      </c>
      <c r="BK138" s="218">
        <f>ROUND(P138*H138,2)</f>
        <v>0</v>
      </c>
      <c r="BL138" s="16" t="s">
        <v>143</v>
      </c>
      <c r="BM138" s="217" t="s">
        <v>302</v>
      </c>
    </row>
    <row r="139" s="2" customFormat="1">
      <c r="A139" s="37"/>
      <c r="B139" s="38"/>
      <c r="C139" s="39"/>
      <c r="D139" s="229" t="s">
        <v>225</v>
      </c>
      <c r="E139" s="39"/>
      <c r="F139" s="230" t="s">
        <v>303</v>
      </c>
      <c r="G139" s="39"/>
      <c r="H139" s="39"/>
      <c r="I139" s="231"/>
      <c r="J139" s="231"/>
      <c r="K139" s="39"/>
      <c r="L139" s="39"/>
      <c r="M139" s="43"/>
      <c r="N139" s="232"/>
      <c r="O139" s="233"/>
      <c r="P139" s="83"/>
      <c r="Q139" s="83"/>
      <c r="R139" s="83"/>
      <c r="S139" s="83"/>
      <c r="T139" s="83"/>
      <c r="U139" s="83"/>
      <c r="V139" s="83"/>
      <c r="W139" s="83"/>
      <c r="X139" s="83"/>
      <c r="Y139" s="84"/>
      <c r="Z139" s="37"/>
      <c r="AA139" s="37"/>
      <c r="AB139" s="37"/>
      <c r="AC139" s="37"/>
      <c r="AD139" s="37"/>
      <c r="AE139" s="37"/>
      <c r="AT139" s="16" t="s">
        <v>225</v>
      </c>
      <c r="AU139" s="16" t="s">
        <v>88</v>
      </c>
    </row>
    <row r="140" s="2" customFormat="1" ht="24.15" customHeight="1">
      <c r="A140" s="37"/>
      <c r="B140" s="38"/>
      <c r="C140" s="221" t="s">
        <v>304</v>
      </c>
      <c r="D140" s="221" t="s">
        <v>220</v>
      </c>
      <c r="E140" s="222" t="s">
        <v>305</v>
      </c>
      <c r="F140" s="223" t="s">
        <v>306</v>
      </c>
      <c r="G140" s="224" t="s">
        <v>248</v>
      </c>
      <c r="H140" s="225">
        <v>30</v>
      </c>
      <c r="I140" s="226"/>
      <c r="J140" s="226"/>
      <c r="K140" s="227">
        <f>ROUND(P140*H140,2)</f>
        <v>0</v>
      </c>
      <c r="L140" s="223" t="s">
        <v>223</v>
      </c>
      <c r="M140" s="43"/>
      <c r="N140" s="228" t="s">
        <v>21</v>
      </c>
      <c r="O140" s="213" t="s">
        <v>48</v>
      </c>
      <c r="P140" s="214">
        <f>I140+J140</f>
        <v>0</v>
      </c>
      <c r="Q140" s="214">
        <f>ROUND(I140*H140,2)</f>
        <v>0</v>
      </c>
      <c r="R140" s="214">
        <f>ROUND(J140*H140,2)</f>
        <v>0</v>
      </c>
      <c r="S140" s="83"/>
      <c r="T140" s="215">
        <f>S140*H140</f>
        <v>0</v>
      </c>
      <c r="U140" s="215">
        <v>0</v>
      </c>
      <c r="V140" s="215">
        <f>U140*H140</f>
        <v>0</v>
      </c>
      <c r="W140" s="215">
        <v>0</v>
      </c>
      <c r="X140" s="215">
        <f>W140*H140</f>
        <v>0</v>
      </c>
      <c r="Y140" s="216" t="s">
        <v>21</v>
      </c>
      <c r="Z140" s="37"/>
      <c r="AA140" s="37"/>
      <c r="AB140" s="37"/>
      <c r="AC140" s="37"/>
      <c r="AD140" s="37"/>
      <c r="AE140" s="37"/>
      <c r="AR140" s="217" t="s">
        <v>143</v>
      </c>
      <c r="AT140" s="217" t="s">
        <v>220</v>
      </c>
      <c r="AU140" s="217" t="s">
        <v>88</v>
      </c>
      <c r="AY140" s="16" t="s">
        <v>136</v>
      </c>
      <c r="BE140" s="218">
        <f>IF(O140="základní",K140,0)</f>
        <v>0</v>
      </c>
      <c r="BF140" s="218">
        <f>IF(O140="snížená",K140,0)</f>
        <v>0</v>
      </c>
      <c r="BG140" s="218">
        <f>IF(O140="zákl. přenesená",K140,0)</f>
        <v>0</v>
      </c>
      <c r="BH140" s="218">
        <f>IF(O140="sníž. přenesená",K140,0)</f>
        <v>0</v>
      </c>
      <c r="BI140" s="218">
        <f>IF(O140="nulová",K140,0)</f>
        <v>0</v>
      </c>
      <c r="BJ140" s="16" t="s">
        <v>23</v>
      </c>
      <c r="BK140" s="218">
        <f>ROUND(P140*H140,2)</f>
        <v>0</v>
      </c>
      <c r="BL140" s="16" t="s">
        <v>143</v>
      </c>
      <c r="BM140" s="217" t="s">
        <v>307</v>
      </c>
    </row>
    <row r="141" s="2" customFormat="1">
      <c r="A141" s="37"/>
      <c r="B141" s="38"/>
      <c r="C141" s="39"/>
      <c r="D141" s="229" t="s">
        <v>225</v>
      </c>
      <c r="E141" s="39"/>
      <c r="F141" s="230" t="s">
        <v>308</v>
      </c>
      <c r="G141" s="39"/>
      <c r="H141" s="39"/>
      <c r="I141" s="231"/>
      <c r="J141" s="231"/>
      <c r="K141" s="39"/>
      <c r="L141" s="39"/>
      <c r="M141" s="43"/>
      <c r="N141" s="232"/>
      <c r="O141" s="233"/>
      <c r="P141" s="83"/>
      <c r="Q141" s="83"/>
      <c r="R141" s="83"/>
      <c r="S141" s="83"/>
      <c r="T141" s="83"/>
      <c r="U141" s="83"/>
      <c r="V141" s="83"/>
      <c r="W141" s="83"/>
      <c r="X141" s="83"/>
      <c r="Y141" s="84"/>
      <c r="Z141" s="37"/>
      <c r="AA141" s="37"/>
      <c r="AB141" s="37"/>
      <c r="AC141" s="37"/>
      <c r="AD141" s="37"/>
      <c r="AE141" s="37"/>
      <c r="AT141" s="16" t="s">
        <v>225</v>
      </c>
      <c r="AU141" s="16" t="s">
        <v>88</v>
      </c>
    </row>
    <row r="142" s="2" customFormat="1" ht="24.15" customHeight="1">
      <c r="A142" s="37"/>
      <c r="B142" s="38"/>
      <c r="C142" s="221" t="s">
        <v>8</v>
      </c>
      <c r="D142" s="221" t="s">
        <v>220</v>
      </c>
      <c r="E142" s="222" t="s">
        <v>309</v>
      </c>
      <c r="F142" s="223" t="s">
        <v>310</v>
      </c>
      <c r="G142" s="224" t="s">
        <v>248</v>
      </c>
      <c r="H142" s="225">
        <v>139</v>
      </c>
      <c r="I142" s="226"/>
      <c r="J142" s="226"/>
      <c r="K142" s="227">
        <f>ROUND(P142*H142,2)</f>
        <v>0</v>
      </c>
      <c r="L142" s="223" t="s">
        <v>223</v>
      </c>
      <c r="M142" s="43"/>
      <c r="N142" s="228" t="s">
        <v>21</v>
      </c>
      <c r="O142" s="213" t="s">
        <v>48</v>
      </c>
      <c r="P142" s="214">
        <f>I142+J142</f>
        <v>0</v>
      </c>
      <c r="Q142" s="214">
        <f>ROUND(I142*H142,2)</f>
        <v>0</v>
      </c>
      <c r="R142" s="214">
        <f>ROUND(J142*H142,2)</f>
        <v>0</v>
      </c>
      <c r="S142" s="83"/>
      <c r="T142" s="215">
        <f>S142*H142</f>
        <v>0</v>
      </c>
      <c r="U142" s="215">
        <v>0</v>
      </c>
      <c r="V142" s="215">
        <f>U142*H142</f>
        <v>0</v>
      </c>
      <c r="W142" s="215">
        <v>0</v>
      </c>
      <c r="X142" s="215">
        <f>W142*H142</f>
        <v>0</v>
      </c>
      <c r="Y142" s="216" t="s">
        <v>21</v>
      </c>
      <c r="Z142" s="37"/>
      <c r="AA142" s="37"/>
      <c r="AB142" s="37"/>
      <c r="AC142" s="37"/>
      <c r="AD142" s="37"/>
      <c r="AE142" s="37"/>
      <c r="AR142" s="217" t="s">
        <v>143</v>
      </c>
      <c r="AT142" s="217" t="s">
        <v>220</v>
      </c>
      <c r="AU142" s="217" t="s">
        <v>88</v>
      </c>
      <c r="AY142" s="16" t="s">
        <v>136</v>
      </c>
      <c r="BE142" s="218">
        <f>IF(O142="základní",K142,0)</f>
        <v>0</v>
      </c>
      <c r="BF142" s="218">
        <f>IF(O142="snížená",K142,0)</f>
        <v>0</v>
      </c>
      <c r="BG142" s="218">
        <f>IF(O142="zákl. přenesená",K142,0)</f>
        <v>0</v>
      </c>
      <c r="BH142" s="218">
        <f>IF(O142="sníž. přenesená",K142,0)</f>
        <v>0</v>
      </c>
      <c r="BI142" s="218">
        <f>IF(O142="nulová",K142,0)</f>
        <v>0</v>
      </c>
      <c r="BJ142" s="16" t="s">
        <v>23</v>
      </c>
      <c r="BK142" s="218">
        <f>ROUND(P142*H142,2)</f>
        <v>0</v>
      </c>
      <c r="BL142" s="16" t="s">
        <v>143</v>
      </c>
      <c r="BM142" s="217" t="s">
        <v>311</v>
      </c>
    </row>
    <row r="143" s="2" customFormat="1">
      <c r="A143" s="37"/>
      <c r="B143" s="38"/>
      <c r="C143" s="39"/>
      <c r="D143" s="229" t="s">
        <v>225</v>
      </c>
      <c r="E143" s="39"/>
      <c r="F143" s="230" t="s">
        <v>312</v>
      </c>
      <c r="G143" s="39"/>
      <c r="H143" s="39"/>
      <c r="I143" s="231"/>
      <c r="J143" s="231"/>
      <c r="K143" s="39"/>
      <c r="L143" s="39"/>
      <c r="M143" s="43"/>
      <c r="N143" s="232"/>
      <c r="O143" s="233"/>
      <c r="P143" s="83"/>
      <c r="Q143" s="83"/>
      <c r="R143" s="83"/>
      <c r="S143" s="83"/>
      <c r="T143" s="83"/>
      <c r="U143" s="83"/>
      <c r="V143" s="83"/>
      <c r="W143" s="83"/>
      <c r="X143" s="83"/>
      <c r="Y143" s="84"/>
      <c r="Z143" s="37"/>
      <c r="AA143" s="37"/>
      <c r="AB143" s="37"/>
      <c r="AC143" s="37"/>
      <c r="AD143" s="37"/>
      <c r="AE143" s="37"/>
      <c r="AT143" s="16" t="s">
        <v>225</v>
      </c>
      <c r="AU143" s="16" t="s">
        <v>88</v>
      </c>
    </row>
    <row r="144" s="2" customFormat="1" ht="24.15" customHeight="1">
      <c r="A144" s="37"/>
      <c r="B144" s="38"/>
      <c r="C144" s="221" t="s">
        <v>313</v>
      </c>
      <c r="D144" s="221" t="s">
        <v>220</v>
      </c>
      <c r="E144" s="222" t="s">
        <v>314</v>
      </c>
      <c r="F144" s="223" t="s">
        <v>315</v>
      </c>
      <c r="G144" s="224" t="s">
        <v>248</v>
      </c>
      <c r="H144" s="225">
        <v>2438</v>
      </c>
      <c r="I144" s="226"/>
      <c r="J144" s="226"/>
      <c r="K144" s="227">
        <f>ROUND(P144*H144,2)</f>
        <v>0</v>
      </c>
      <c r="L144" s="223" t="s">
        <v>223</v>
      </c>
      <c r="M144" s="43"/>
      <c r="N144" s="228" t="s">
        <v>21</v>
      </c>
      <c r="O144" s="213" t="s">
        <v>48</v>
      </c>
      <c r="P144" s="214">
        <f>I144+J144</f>
        <v>0</v>
      </c>
      <c r="Q144" s="214">
        <f>ROUND(I144*H144,2)</f>
        <v>0</v>
      </c>
      <c r="R144" s="214">
        <f>ROUND(J144*H144,2)</f>
        <v>0</v>
      </c>
      <c r="S144" s="83"/>
      <c r="T144" s="215">
        <f>S144*H144</f>
        <v>0</v>
      </c>
      <c r="U144" s="215">
        <v>0</v>
      </c>
      <c r="V144" s="215">
        <f>U144*H144</f>
        <v>0</v>
      </c>
      <c r="W144" s="215">
        <v>0</v>
      </c>
      <c r="X144" s="215">
        <f>W144*H144</f>
        <v>0</v>
      </c>
      <c r="Y144" s="216" t="s">
        <v>21</v>
      </c>
      <c r="Z144" s="37"/>
      <c r="AA144" s="37"/>
      <c r="AB144" s="37"/>
      <c r="AC144" s="37"/>
      <c r="AD144" s="37"/>
      <c r="AE144" s="37"/>
      <c r="AR144" s="217" t="s">
        <v>143</v>
      </c>
      <c r="AT144" s="217" t="s">
        <v>220</v>
      </c>
      <c r="AU144" s="217" t="s">
        <v>88</v>
      </c>
      <c r="AY144" s="16" t="s">
        <v>136</v>
      </c>
      <c r="BE144" s="218">
        <f>IF(O144="základní",K144,0)</f>
        <v>0</v>
      </c>
      <c r="BF144" s="218">
        <f>IF(O144="snížená",K144,0)</f>
        <v>0</v>
      </c>
      <c r="BG144" s="218">
        <f>IF(O144="zákl. přenesená",K144,0)</f>
        <v>0</v>
      </c>
      <c r="BH144" s="218">
        <f>IF(O144="sníž. přenesená",K144,0)</f>
        <v>0</v>
      </c>
      <c r="BI144" s="218">
        <f>IF(O144="nulová",K144,0)</f>
        <v>0</v>
      </c>
      <c r="BJ144" s="16" t="s">
        <v>23</v>
      </c>
      <c r="BK144" s="218">
        <f>ROUND(P144*H144,2)</f>
        <v>0</v>
      </c>
      <c r="BL144" s="16" t="s">
        <v>143</v>
      </c>
      <c r="BM144" s="217" t="s">
        <v>316</v>
      </c>
    </row>
    <row r="145" s="2" customFormat="1">
      <c r="A145" s="37"/>
      <c r="B145" s="38"/>
      <c r="C145" s="39"/>
      <c r="D145" s="229" t="s">
        <v>225</v>
      </c>
      <c r="E145" s="39"/>
      <c r="F145" s="230" t="s">
        <v>317</v>
      </c>
      <c r="G145" s="39"/>
      <c r="H145" s="39"/>
      <c r="I145" s="231"/>
      <c r="J145" s="231"/>
      <c r="K145" s="39"/>
      <c r="L145" s="39"/>
      <c r="M145" s="43"/>
      <c r="N145" s="232"/>
      <c r="O145" s="233"/>
      <c r="P145" s="83"/>
      <c r="Q145" s="83"/>
      <c r="R145" s="83"/>
      <c r="S145" s="83"/>
      <c r="T145" s="83"/>
      <c r="U145" s="83"/>
      <c r="V145" s="83"/>
      <c r="W145" s="83"/>
      <c r="X145" s="83"/>
      <c r="Y145" s="84"/>
      <c r="Z145" s="37"/>
      <c r="AA145" s="37"/>
      <c r="AB145" s="37"/>
      <c r="AC145" s="37"/>
      <c r="AD145" s="37"/>
      <c r="AE145" s="37"/>
      <c r="AT145" s="16" t="s">
        <v>225</v>
      </c>
      <c r="AU145" s="16" t="s">
        <v>88</v>
      </c>
    </row>
    <row r="146" s="2" customFormat="1" ht="24.15" customHeight="1">
      <c r="A146" s="37"/>
      <c r="B146" s="38"/>
      <c r="C146" s="221" t="s">
        <v>318</v>
      </c>
      <c r="D146" s="221" t="s">
        <v>220</v>
      </c>
      <c r="E146" s="222" t="s">
        <v>319</v>
      </c>
      <c r="F146" s="223" t="s">
        <v>320</v>
      </c>
      <c r="G146" s="224" t="s">
        <v>248</v>
      </c>
      <c r="H146" s="225">
        <v>135</v>
      </c>
      <c r="I146" s="226"/>
      <c r="J146" s="226"/>
      <c r="K146" s="227">
        <f>ROUND(P146*H146,2)</f>
        <v>0</v>
      </c>
      <c r="L146" s="223" t="s">
        <v>223</v>
      </c>
      <c r="M146" s="43"/>
      <c r="N146" s="228" t="s">
        <v>21</v>
      </c>
      <c r="O146" s="213" t="s">
        <v>48</v>
      </c>
      <c r="P146" s="214">
        <f>I146+J146</f>
        <v>0</v>
      </c>
      <c r="Q146" s="214">
        <f>ROUND(I146*H146,2)</f>
        <v>0</v>
      </c>
      <c r="R146" s="214">
        <f>ROUND(J146*H146,2)</f>
        <v>0</v>
      </c>
      <c r="S146" s="83"/>
      <c r="T146" s="215">
        <f>S146*H146</f>
        <v>0</v>
      </c>
      <c r="U146" s="215">
        <v>0</v>
      </c>
      <c r="V146" s="215">
        <f>U146*H146</f>
        <v>0</v>
      </c>
      <c r="W146" s="215">
        <v>0</v>
      </c>
      <c r="X146" s="215">
        <f>W146*H146</f>
        <v>0</v>
      </c>
      <c r="Y146" s="216" t="s">
        <v>21</v>
      </c>
      <c r="Z146" s="37"/>
      <c r="AA146" s="37"/>
      <c r="AB146" s="37"/>
      <c r="AC146" s="37"/>
      <c r="AD146" s="37"/>
      <c r="AE146" s="37"/>
      <c r="AR146" s="217" t="s">
        <v>143</v>
      </c>
      <c r="AT146" s="217" t="s">
        <v>220</v>
      </c>
      <c r="AU146" s="217" t="s">
        <v>88</v>
      </c>
      <c r="AY146" s="16" t="s">
        <v>136</v>
      </c>
      <c r="BE146" s="218">
        <f>IF(O146="základní",K146,0)</f>
        <v>0</v>
      </c>
      <c r="BF146" s="218">
        <f>IF(O146="snížená",K146,0)</f>
        <v>0</v>
      </c>
      <c r="BG146" s="218">
        <f>IF(O146="zákl. přenesená",K146,0)</f>
        <v>0</v>
      </c>
      <c r="BH146" s="218">
        <f>IF(O146="sníž. přenesená",K146,0)</f>
        <v>0</v>
      </c>
      <c r="BI146" s="218">
        <f>IF(O146="nulová",K146,0)</f>
        <v>0</v>
      </c>
      <c r="BJ146" s="16" t="s">
        <v>23</v>
      </c>
      <c r="BK146" s="218">
        <f>ROUND(P146*H146,2)</f>
        <v>0</v>
      </c>
      <c r="BL146" s="16" t="s">
        <v>143</v>
      </c>
      <c r="BM146" s="217" t="s">
        <v>321</v>
      </c>
    </row>
    <row r="147" s="2" customFormat="1">
      <c r="A147" s="37"/>
      <c r="B147" s="38"/>
      <c r="C147" s="39"/>
      <c r="D147" s="229" t="s">
        <v>225</v>
      </c>
      <c r="E147" s="39"/>
      <c r="F147" s="230" t="s">
        <v>322</v>
      </c>
      <c r="G147" s="39"/>
      <c r="H147" s="39"/>
      <c r="I147" s="231"/>
      <c r="J147" s="231"/>
      <c r="K147" s="39"/>
      <c r="L147" s="39"/>
      <c r="M147" s="43"/>
      <c r="N147" s="232"/>
      <c r="O147" s="233"/>
      <c r="P147" s="83"/>
      <c r="Q147" s="83"/>
      <c r="R147" s="83"/>
      <c r="S147" s="83"/>
      <c r="T147" s="83"/>
      <c r="U147" s="83"/>
      <c r="V147" s="83"/>
      <c r="W147" s="83"/>
      <c r="X147" s="83"/>
      <c r="Y147" s="84"/>
      <c r="Z147" s="37"/>
      <c r="AA147" s="37"/>
      <c r="AB147" s="37"/>
      <c r="AC147" s="37"/>
      <c r="AD147" s="37"/>
      <c r="AE147" s="37"/>
      <c r="AT147" s="16" t="s">
        <v>225</v>
      </c>
      <c r="AU147" s="16" t="s">
        <v>88</v>
      </c>
    </row>
    <row r="148" s="2" customFormat="1" ht="24.15" customHeight="1">
      <c r="A148" s="37"/>
      <c r="B148" s="38"/>
      <c r="C148" s="221" t="s">
        <v>323</v>
      </c>
      <c r="D148" s="221" t="s">
        <v>220</v>
      </c>
      <c r="E148" s="222" t="s">
        <v>324</v>
      </c>
      <c r="F148" s="223" t="s">
        <v>325</v>
      </c>
      <c r="G148" s="224" t="s">
        <v>248</v>
      </c>
      <c r="H148" s="225">
        <v>446</v>
      </c>
      <c r="I148" s="226"/>
      <c r="J148" s="226"/>
      <c r="K148" s="227">
        <f>ROUND(P148*H148,2)</f>
        <v>0</v>
      </c>
      <c r="L148" s="223" t="s">
        <v>223</v>
      </c>
      <c r="M148" s="43"/>
      <c r="N148" s="228" t="s">
        <v>21</v>
      </c>
      <c r="O148" s="213" t="s">
        <v>48</v>
      </c>
      <c r="P148" s="214">
        <f>I148+J148</f>
        <v>0</v>
      </c>
      <c r="Q148" s="214">
        <f>ROUND(I148*H148,2)</f>
        <v>0</v>
      </c>
      <c r="R148" s="214">
        <f>ROUND(J148*H148,2)</f>
        <v>0</v>
      </c>
      <c r="S148" s="83"/>
      <c r="T148" s="215">
        <f>S148*H148</f>
        <v>0</v>
      </c>
      <c r="U148" s="215">
        <v>0</v>
      </c>
      <c r="V148" s="215">
        <f>U148*H148</f>
        <v>0</v>
      </c>
      <c r="W148" s="215">
        <v>0</v>
      </c>
      <c r="X148" s="215">
        <f>W148*H148</f>
        <v>0</v>
      </c>
      <c r="Y148" s="216" t="s">
        <v>21</v>
      </c>
      <c r="Z148" s="37"/>
      <c r="AA148" s="37"/>
      <c r="AB148" s="37"/>
      <c r="AC148" s="37"/>
      <c r="AD148" s="37"/>
      <c r="AE148" s="37"/>
      <c r="AR148" s="217" t="s">
        <v>143</v>
      </c>
      <c r="AT148" s="217" t="s">
        <v>220</v>
      </c>
      <c r="AU148" s="217" t="s">
        <v>88</v>
      </c>
      <c r="AY148" s="16" t="s">
        <v>136</v>
      </c>
      <c r="BE148" s="218">
        <f>IF(O148="základní",K148,0)</f>
        <v>0</v>
      </c>
      <c r="BF148" s="218">
        <f>IF(O148="snížená",K148,0)</f>
        <v>0</v>
      </c>
      <c r="BG148" s="218">
        <f>IF(O148="zákl. přenesená",K148,0)</f>
        <v>0</v>
      </c>
      <c r="BH148" s="218">
        <f>IF(O148="sníž. přenesená",K148,0)</f>
        <v>0</v>
      </c>
      <c r="BI148" s="218">
        <f>IF(O148="nulová",K148,0)</f>
        <v>0</v>
      </c>
      <c r="BJ148" s="16" t="s">
        <v>23</v>
      </c>
      <c r="BK148" s="218">
        <f>ROUND(P148*H148,2)</f>
        <v>0</v>
      </c>
      <c r="BL148" s="16" t="s">
        <v>143</v>
      </c>
      <c r="BM148" s="217" t="s">
        <v>326</v>
      </c>
    </row>
    <row r="149" s="2" customFormat="1">
      <c r="A149" s="37"/>
      <c r="B149" s="38"/>
      <c r="C149" s="39"/>
      <c r="D149" s="229" t="s">
        <v>225</v>
      </c>
      <c r="E149" s="39"/>
      <c r="F149" s="230" t="s">
        <v>327</v>
      </c>
      <c r="G149" s="39"/>
      <c r="H149" s="39"/>
      <c r="I149" s="231"/>
      <c r="J149" s="231"/>
      <c r="K149" s="39"/>
      <c r="L149" s="39"/>
      <c r="M149" s="43"/>
      <c r="N149" s="232"/>
      <c r="O149" s="233"/>
      <c r="P149" s="83"/>
      <c r="Q149" s="83"/>
      <c r="R149" s="83"/>
      <c r="S149" s="83"/>
      <c r="T149" s="83"/>
      <c r="U149" s="83"/>
      <c r="V149" s="83"/>
      <c r="W149" s="83"/>
      <c r="X149" s="83"/>
      <c r="Y149" s="84"/>
      <c r="Z149" s="37"/>
      <c r="AA149" s="37"/>
      <c r="AB149" s="37"/>
      <c r="AC149" s="37"/>
      <c r="AD149" s="37"/>
      <c r="AE149" s="37"/>
      <c r="AT149" s="16" t="s">
        <v>225</v>
      </c>
      <c r="AU149" s="16" t="s">
        <v>88</v>
      </c>
    </row>
    <row r="150" s="2" customFormat="1" ht="24.15" customHeight="1">
      <c r="A150" s="37"/>
      <c r="B150" s="38"/>
      <c r="C150" s="221" t="s">
        <v>328</v>
      </c>
      <c r="D150" s="221" t="s">
        <v>220</v>
      </c>
      <c r="E150" s="222" t="s">
        <v>329</v>
      </c>
      <c r="F150" s="223" t="s">
        <v>330</v>
      </c>
      <c r="G150" s="224" t="s">
        <v>248</v>
      </c>
      <c r="H150" s="225">
        <v>95</v>
      </c>
      <c r="I150" s="226"/>
      <c r="J150" s="226"/>
      <c r="K150" s="227">
        <f>ROUND(P150*H150,2)</f>
        <v>0</v>
      </c>
      <c r="L150" s="223" t="s">
        <v>223</v>
      </c>
      <c r="M150" s="43"/>
      <c r="N150" s="228" t="s">
        <v>21</v>
      </c>
      <c r="O150" s="213" t="s">
        <v>48</v>
      </c>
      <c r="P150" s="214">
        <f>I150+J150</f>
        <v>0</v>
      </c>
      <c r="Q150" s="214">
        <f>ROUND(I150*H150,2)</f>
        <v>0</v>
      </c>
      <c r="R150" s="214">
        <f>ROUND(J150*H150,2)</f>
        <v>0</v>
      </c>
      <c r="S150" s="83"/>
      <c r="T150" s="215">
        <f>S150*H150</f>
        <v>0</v>
      </c>
      <c r="U150" s="215">
        <v>5.0000000000000002E-05</v>
      </c>
      <c r="V150" s="215">
        <f>U150*H150</f>
        <v>0.0047499999999999999</v>
      </c>
      <c r="W150" s="215">
        <v>0</v>
      </c>
      <c r="X150" s="215">
        <f>W150*H150</f>
        <v>0</v>
      </c>
      <c r="Y150" s="216" t="s">
        <v>21</v>
      </c>
      <c r="Z150" s="37"/>
      <c r="AA150" s="37"/>
      <c r="AB150" s="37"/>
      <c r="AC150" s="37"/>
      <c r="AD150" s="37"/>
      <c r="AE150" s="37"/>
      <c r="AR150" s="217" t="s">
        <v>143</v>
      </c>
      <c r="AT150" s="217" t="s">
        <v>220</v>
      </c>
      <c r="AU150" s="217" t="s">
        <v>88</v>
      </c>
      <c r="AY150" s="16" t="s">
        <v>136</v>
      </c>
      <c r="BE150" s="218">
        <f>IF(O150="základní",K150,0)</f>
        <v>0</v>
      </c>
      <c r="BF150" s="218">
        <f>IF(O150="snížená",K150,0)</f>
        <v>0</v>
      </c>
      <c r="BG150" s="218">
        <f>IF(O150="zákl. přenesená",K150,0)</f>
        <v>0</v>
      </c>
      <c r="BH150" s="218">
        <f>IF(O150="sníž. přenesená",K150,0)</f>
        <v>0</v>
      </c>
      <c r="BI150" s="218">
        <f>IF(O150="nulová",K150,0)</f>
        <v>0</v>
      </c>
      <c r="BJ150" s="16" t="s">
        <v>23</v>
      </c>
      <c r="BK150" s="218">
        <f>ROUND(P150*H150,2)</f>
        <v>0</v>
      </c>
      <c r="BL150" s="16" t="s">
        <v>143</v>
      </c>
      <c r="BM150" s="217" t="s">
        <v>331</v>
      </c>
    </row>
    <row r="151" s="2" customFormat="1">
      <c r="A151" s="37"/>
      <c r="B151" s="38"/>
      <c r="C151" s="39"/>
      <c r="D151" s="229" t="s">
        <v>225</v>
      </c>
      <c r="E151" s="39"/>
      <c r="F151" s="230" t="s">
        <v>332</v>
      </c>
      <c r="G151" s="39"/>
      <c r="H151" s="39"/>
      <c r="I151" s="231"/>
      <c r="J151" s="231"/>
      <c r="K151" s="39"/>
      <c r="L151" s="39"/>
      <c r="M151" s="43"/>
      <c r="N151" s="232"/>
      <c r="O151" s="233"/>
      <c r="P151" s="83"/>
      <c r="Q151" s="83"/>
      <c r="R151" s="83"/>
      <c r="S151" s="83"/>
      <c r="T151" s="83"/>
      <c r="U151" s="83"/>
      <c r="V151" s="83"/>
      <c r="W151" s="83"/>
      <c r="X151" s="83"/>
      <c r="Y151" s="84"/>
      <c r="Z151" s="37"/>
      <c r="AA151" s="37"/>
      <c r="AB151" s="37"/>
      <c r="AC151" s="37"/>
      <c r="AD151" s="37"/>
      <c r="AE151" s="37"/>
      <c r="AT151" s="16" t="s">
        <v>225</v>
      </c>
      <c r="AU151" s="16" t="s">
        <v>88</v>
      </c>
    </row>
    <row r="152" s="2" customFormat="1" ht="24.15" customHeight="1">
      <c r="A152" s="37"/>
      <c r="B152" s="38"/>
      <c r="C152" s="221" t="s">
        <v>333</v>
      </c>
      <c r="D152" s="221" t="s">
        <v>220</v>
      </c>
      <c r="E152" s="222" t="s">
        <v>334</v>
      </c>
      <c r="F152" s="223" t="s">
        <v>335</v>
      </c>
      <c r="G152" s="224" t="s">
        <v>248</v>
      </c>
      <c r="H152" s="225">
        <v>351</v>
      </c>
      <c r="I152" s="226"/>
      <c r="J152" s="226"/>
      <c r="K152" s="227">
        <f>ROUND(P152*H152,2)</f>
        <v>0</v>
      </c>
      <c r="L152" s="223" t="s">
        <v>223</v>
      </c>
      <c r="M152" s="43"/>
      <c r="N152" s="228" t="s">
        <v>21</v>
      </c>
      <c r="O152" s="213" t="s">
        <v>48</v>
      </c>
      <c r="P152" s="214">
        <f>I152+J152</f>
        <v>0</v>
      </c>
      <c r="Q152" s="214">
        <f>ROUND(I152*H152,2)</f>
        <v>0</v>
      </c>
      <c r="R152" s="214">
        <f>ROUND(J152*H152,2)</f>
        <v>0</v>
      </c>
      <c r="S152" s="83"/>
      <c r="T152" s="215">
        <f>S152*H152</f>
        <v>0</v>
      </c>
      <c r="U152" s="215">
        <v>5.0000000000000002E-05</v>
      </c>
      <c r="V152" s="215">
        <f>U152*H152</f>
        <v>0.01755</v>
      </c>
      <c r="W152" s="215">
        <v>0</v>
      </c>
      <c r="X152" s="215">
        <f>W152*H152</f>
        <v>0</v>
      </c>
      <c r="Y152" s="216" t="s">
        <v>21</v>
      </c>
      <c r="Z152" s="37"/>
      <c r="AA152" s="37"/>
      <c r="AB152" s="37"/>
      <c r="AC152" s="37"/>
      <c r="AD152" s="37"/>
      <c r="AE152" s="37"/>
      <c r="AR152" s="217" t="s">
        <v>143</v>
      </c>
      <c r="AT152" s="217" t="s">
        <v>220</v>
      </c>
      <c r="AU152" s="217" t="s">
        <v>88</v>
      </c>
      <c r="AY152" s="16" t="s">
        <v>136</v>
      </c>
      <c r="BE152" s="218">
        <f>IF(O152="základní",K152,0)</f>
        <v>0</v>
      </c>
      <c r="BF152" s="218">
        <f>IF(O152="snížená",K152,0)</f>
        <v>0</v>
      </c>
      <c r="BG152" s="218">
        <f>IF(O152="zákl. přenesená",K152,0)</f>
        <v>0</v>
      </c>
      <c r="BH152" s="218">
        <f>IF(O152="sníž. přenesená",K152,0)</f>
        <v>0</v>
      </c>
      <c r="BI152" s="218">
        <f>IF(O152="nulová",K152,0)</f>
        <v>0</v>
      </c>
      <c r="BJ152" s="16" t="s">
        <v>23</v>
      </c>
      <c r="BK152" s="218">
        <f>ROUND(P152*H152,2)</f>
        <v>0</v>
      </c>
      <c r="BL152" s="16" t="s">
        <v>143</v>
      </c>
      <c r="BM152" s="217" t="s">
        <v>336</v>
      </c>
    </row>
    <row r="153" s="2" customFormat="1">
      <c r="A153" s="37"/>
      <c r="B153" s="38"/>
      <c r="C153" s="39"/>
      <c r="D153" s="229" t="s">
        <v>225</v>
      </c>
      <c r="E153" s="39"/>
      <c r="F153" s="230" t="s">
        <v>337</v>
      </c>
      <c r="G153" s="39"/>
      <c r="H153" s="39"/>
      <c r="I153" s="231"/>
      <c r="J153" s="231"/>
      <c r="K153" s="39"/>
      <c r="L153" s="39"/>
      <c r="M153" s="43"/>
      <c r="N153" s="232"/>
      <c r="O153" s="233"/>
      <c r="P153" s="83"/>
      <c r="Q153" s="83"/>
      <c r="R153" s="83"/>
      <c r="S153" s="83"/>
      <c r="T153" s="83"/>
      <c r="U153" s="83"/>
      <c r="V153" s="83"/>
      <c r="W153" s="83"/>
      <c r="X153" s="83"/>
      <c r="Y153" s="84"/>
      <c r="Z153" s="37"/>
      <c r="AA153" s="37"/>
      <c r="AB153" s="37"/>
      <c r="AC153" s="37"/>
      <c r="AD153" s="37"/>
      <c r="AE153" s="37"/>
      <c r="AT153" s="16" t="s">
        <v>225</v>
      </c>
      <c r="AU153" s="16" t="s">
        <v>88</v>
      </c>
    </row>
    <row r="154" s="2" customFormat="1" ht="24.15" customHeight="1">
      <c r="A154" s="37"/>
      <c r="B154" s="38"/>
      <c r="C154" s="221" t="s">
        <v>338</v>
      </c>
      <c r="D154" s="221" t="s">
        <v>220</v>
      </c>
      <c r="E154" s="222" t="s">
        <v>339</v>
      </c>
      <c r="F154" s="223" t="s">
        <v>340</v>
      </c>
      <c r="G154" s="224" t="s">
        <v>248</v>
      </c>
      <c r="H154" s="225">
        <v>139</v>
      </c>
      <c r="I154" s="226"/>
      <c r="J154" s="226"/>
      <c r="K154" s="227">
        <f>ROUND(P154*H154,2)</f>
        <v>0</v>
      </c>
      <c r="L154" s="223" t="s">
        <v>223</v>
      </c>
      <c r="M154" s="43"/>
      <c r="N154" s="228" t="s">
        <v>21</v>
      </c>
      <c r="O154" s="213" t="s">
        <v>48</v>
      </c>
      <c r="P154" s="214">
        <f>I154+J154</f>
        <v>0</v>
      </c>
      <c r="Q154" s="214">
        <f>ROUND(I154*H154,2)</f>
        <v>0</v>
      </c>
      <c r="R154" s="214">
        <f>ROUND(J154*H154,2)</f>
        <v>0</v>
      </c>
      <c r="S154" s="83"/>
      <c r="T154" s="215">
        <f>S154*H154</f>
        <v>0</v>
      </c>
      <c r="U154" s="215">
        <v>6.0000000000000002E-05</v>
      </c>
      <c r="V154" s="215">
        <f>U154*H154</f>
        <v>0.0083400000000000002</v>
      </c>
      <c r="W154" s="215">
        <v>0</v>
      </c>
      <c r="X154" s="215">
        <f>W154*H154</f>
        <v>0</v>
      </c>
      <c r="Y154" s="216" t="s">
        <v>21</v>
      </c>
      <c r="Z154" s="37"/>
      <c r="AA154" s="37"/>
      <c r="AB154" s="37"/>
      <c r="AC154" s="37"/>
      <c r="AD154" s="37"/>
      <c r="AE154" s="37"/>
      <c r="AR154" s="217" t="s">
        <v>143</v>
      </c>
      <c r="AT154" s="217" t="s">
        <v>220</v>
      </c>
      <c r="AU154" s="217" t="s">
        <v>88</v>
      </c>
      <c r="AY154" s="16" t="s">
        <v>136</v>
      </c>
      <c r="BE154" s="218">
        <f>IF(O154="základní",K154,0)</f>
        <v>0</v>
      </c>
      <c r="BF154" s="218">
        <f>IF(O154="snížená",K154,0)</f>
        <v>0</v>
      </c>
      <c r="BG154" s="218">
        <f>IF(O154="zákl. přenesená",K154,0)</f>
        <v>0</v>
      </c>
      <c r="BH154" s="218">
        <f>IF(O154="sníž. přenesená",K154,0)</f>
        <v>0</v>
      </c>
      <c r="BI154" s="218">
        <f>IF(O154="nulová",K154,0)</f>
        <v>0</v>
      </c>
      <c r="BJ154" s="16" t="s">
        <v>23</v>
      </c>
      <c r="BK154" s="218">
        <f>ROUND(P154*H154,2)</f>
        <v>0</v>
      </c>
      <c r="BL154" s="16" t="s">
        <v>143</v>
      </c>
      <c r="BM154" s="217" t="s">
        <v>341</v>
      </c>
    </row>
    <row r="155" s="2" customFormat="1">
      <c r="A155" s="37"/>
      <c r="B155" s="38"/>
      <c r="C155" s="39"/>
      <c r="D155" s="229" t="s">
        <v>225</v>
      </c>
      <c r="E155" s="39"/>
      <c r="F155" s="230" t="s">
        <v>342</v>
      </c>
      <c r="G155" s="39"/>
      <c r="H155" s="39"/>
      <c r="I155" s="231"/>
      <c r="J155" s="231"/>
      <c r="K155" s="39"/>
      <c r="L155" s="39"/>
      <c r="M155" s="43"/>
      <c r="N155" s="232"/>
      <c r="O155" s="233"/>
      <c r="P155" s="83"/>
      <c r="Q155" s="83"/>
      <c r="R155" s="83"/>
      <c r="S155" s="83"/>
      <c r="T155" s="83"/>
      <c r="U155" s="83"/>
      <c r="V155" s="83"/>
      <c r="W155" s="83"/>
      <c r="X155" s="83"/>
      <c r="Y155" s="84"/>
      <c r="Z155" s="37"/>
      <c r="AA155" s="37"/>
      <c r="AB155" s="37"/>
      <c r="AC155" s="37"/>
      <c r="AD155" s="37"/>
      <c r="AE155" s="37"/>
      <c r="AT155" s="16" t="s">
        <v>225</v>
      </c>
      <c r="AU155" s="16" t="s">
        <v>88</v>
      </c>
    </row>
    <row r="156" s="2" customFormat="1">
      <c r="A156" s="37"/>
      <c r="B156" s="38"/>
      <c r="C156" s="221" t="s">
        <v>343</v>
      </c>
      <c r="D156" s="221" t="s">
        <v>220</v>
      </c>
      <c r="E156" s="222" t="s">
        <v>344</v>
      </c>
      <c r="F156" s="223" t="s">
        <v>345</v>
      </c>
      <c r="G156" s="224" t="s">
        <v>248</v>
      </c>
      <c r="H156" s="225">
        <v>562</v>
      </c>
      <c r="I156" s="226"/>
      <c r="J156" s="226"/>
      <c r="K156" s="227">
        <f>ROUND(P156*H156,2)</f>
        <v>0</v>
      </c>
      <c r="L156" s="223" t="s">
        <v>223</v>
      </c>
      <c r="M156" s="43"/>
      <c r="N156" s="228" t="s">
        <v>21</v>
      </c>
      <c r="O156" s="213" t="s">
        <v>48</v>
      </c>
      <c r="P156" s="214">
        <f>I156+J156</f>
        <v>0</v>
      </c>
      <c r="Q156" s="214">
        <f>ROUND(I156*H156,2)</f>
        <v>0</v>
      </c>
      <c r="R156" s="214">
        <f>ROUND(J156*H156,2)</f>
        <v>0</v>
      </c>
      <c r="S156" s="83"/>
      <c r="T156" s="215">
        <f>S156*H156</f>
        <v>0</v>
      </c>
      <c r="U156" s="215">
        <v>0</v>
      </c>
      <c r="V156" s="215">
        <f>U156*H156</f>
        <v>0</v>
      </c>
      <c r="W156" s="215">
        <v>0</v>
      </c>
      <c r="X156" s="215">
        <f>W156*H156</f>
        <v>0</v>
      </c>
      <c r="Y156" s="216" t="s">
        <v>21</v>
      </c>
      <c r="Z156" s="37"/>
      <c r="AA156" s="37"/>
      <c r="AB156" s="37"/>
      <c r="AC156" s="37"/>
      <c r="AD156" s="37"/>
      <c r="AE156" s="37"/>
      <c r="AR156" s="217" t="s">
        <v>143</v>
      </c>
      <c r="AT156" s="217" t="s">
        <v>220</v>
      </c>
      <c r="AU156" s="217" t="s">
        <v>88</v>
      </c>
      <c r="AY156" s="16" t="s">
        <v>136</v>
      </c>
      <c r="BE156" s="218">
        <f>IF(O156="základní",K156,0)</f>
        <v>0</v>
      </c>
      <c r="BF156" s="218">
        <f>IF(O156="snížená",K156,0)</f>
        <v>0</v>
      </c>
      <c r="BG156" s="218">
        <f>IF(O156="zákl. přenesená",K156,0)</f>
        <v>0</v>
      </c>
      <c r="BH156" s="218">
        <f>IF(O156="sníž. přenesená",K156,0)</f>
        <v>0</v>
      </c>
      <c r="BI156" s="218">
        <f>IF(O156="nulová",K156,0)</f>
        <v>0</v>
      </c>
      <c r="BJ156" s="16" t="s">
        <v>23</v>
      </c>
      <c r="BK156" s="218">
        <f>ROUND(P156*H156,2)</f>
        <v>0</v>
      </c>
      <c r="BL156" s="16" t="s">
        <v>143</v>
      </c>
      <c r="BM156" s="217" t="s">
        <v>346</v>
      </c>
    </row>
    <row r="157" s="2" customFormat="1">
      <c r="A157" s="37"/>
      <c r="B157" s="38"/>
      <c r="C157" s="39"/>
      <c r="D157" s="229" t="s">
        <v>225</v>
      </c>
      <c r="E157" s="39"/>
      <c r="F157" s="230" t="s">
        <v>347</v>
      </c>
      <c r="G157" s="39"/>
      <c r="H157" s="39"/>
      <c r="I157" s="231"/>
      <c r="J157" s="231"/>
      <c r="K157" s="39"/>
      <c r="L157" s="39"/>
      <c r="M157" s="43"/>
      <c r="N157" s="232"/>
      <c r="O157" s="233"/>
      <c r="P157" s="83"/>
      <c r="Q157" s="83"/>
      <c r="R157" s="83"/>
      <c r="S157" s="83"/>
      <c r="T157" s="83"/>
      <c r="U157" s="83"/>
      <c r="V157" s="83"/>
      <c r="W157" s="83"/>
      <c r="X157" s="83"/>
      <c r="Y157" s="84"/>
      <c r="Z157" s="37"/>
      <c r="AA157" s="37"/>
      <c r="AB157" s="37"/>
      <c r="AC157" s="37"/>
      <c r="AD157" s="37"/>
      <c r="AE157" s="37"/>
      <c r="AT157" s="16" t="s">
        <v>225</v>
      </c>
      <c r="AU157" s="16" t="s">
        <v>88</v>
      </c>
    </row>
    <row r="158" s="2" customFormat="1">
      <c r="A158" s="37"/>
      <c r="B158" s="38"/>
      <c r="C158" s="221" t="s">
        <v>348</v>
      </c>
      <c r="D158" s="221" t="s">
        <v>220</v>
      </c>
      <c r="E158" s="222" t="s">
        <v>349</v>
      </c>
      <c r="F158" s="223" t="s">
        <v>350</v>
      </c>
      <c r="G158" s="224" t="s">
        <v>248</v>
      </c>
      <c r="H158" s="225">
        <v>139</v>
      </c>
      <c r="I158" s="226"/>
      <c r="J158" s="226"/>
      <c r="K158" s="227">
        <f>ROUND(P158*H158,2)</f>
        <v>0</v>
      </c>
      <c r="L158" s="223" t="s">
        <v>223</v>
      </c>
      <c r="M158" s="43"/>
      <c r="N158" s="228" t="s">
        <v>21</v>
      </c>
      <c r="O158" s="213" t="s">
        <v>48</v>
      </c>
      <c r="P158" s="214">
        <f>I158+J158</f>
        <v>0</v>
      </c>
      <c r="Q158" s="214">
        <f>ROUND(I158*H158,2)</f>
        <v>0</v>
      </c>
      <c r="R158" s="214">
        <f>ROUND(J158*H158,2)</f>
        <v>0</v>
      </c>
      <c r="S158" s="83"/>
      <c r="T158" s="215">
        <f>S158*H158</f>
        <v>0</v>
      </c>
      <c r="U158" s="215">
        <v>0</v>
      </c>
      <c r="V158" s="215">
        <f>U158*H158</f>
        <v>0</v>
      </c>
      <c r="W158" s="215">
        <v>0</v>
      </c>
      <c r="X158" s="215">
        <f>W158*H158</f>
        <v>0</v>
      </c>
      <c r="Y158" s="216" t="s">
        <v>21</v>
      </c>
      <c r="Z158" s="37"/>
      <c r="AA158" s="37"/>
      <c r="AB158" s="37"/>
      <c r="AC158" s="37"/>
      <c r="AD158" s="37"/>
      <c r="AE158" s="37"/>
      <c r="AR158" s="217" t="s">
        <v>143</v>
      </c>
      <c r="AT158" s="217" t="s">
        <v>220</v>
      </c>
      <c r="AU158" s="217" t="s">
        <v>88</v>
      </c>
      <c r="AY158" s="16" t="s">
        <v>136</v>
      </c>
      <c r="BE158" s="218">
        <f>IF(O158="základní",K158,0)</f>
        <v>0</v>
      </c>
      <c r="BF158" s="218">
        <f>IF(O158="snížená",K158,0)</f>
        <v>0</v>
      </c>
      <c r="BG158" s="218">
        <f>IF(O158="zákl. přenesená",K158,0)</f>
        <v>0</v>
      </c>
      <c r="BH158" s="218">
        <f>IF(O158="sníž. přenesená",K158,0)</f>
        <v>0</v>
      </c>
      <c r="BI158" s="218">
        <f>IF(O158="nulová",K158,0)</f>
        <v>0</v>
      </c>
      <c r="BJ158" s="16" t="s">
        <v>23</v>
      </c>
      <c r="BK158" s="218">
        <f>ROUND(P158*H158,2)</f>
        <v>0</v>
      </c>
      <c r="BL158" s="16" t="s">
        <v>143</v>
      </c>
      <c r="BM158" s="217" t="s">
        <v>351</v>
      </c>
    </row>
    <row r="159" s="2" customFormat="1">
      <c r="A159" s="37"/>
      <c r="B159" s="38"/>
      <c r="C159" s="39"/>
      <c r="D159" s="229" t="s">
        <v>225</v>
      </c>
      <c r="E159" s="39"/>
      <c r="F159" s="230" t="s">
        <v>352</v>
      </c>
      <c r="G159" s="39"/>
      <c r="H159" s="39"/>
      <c r="I159" s="231"/>
      <c r="J159" s="231"/>
      <c r="K159" s="39"/>
      <c r="L159" s="39"/>
      <c r="M159" s="43"/>
      <c r="N159" s="232"/>
      <c r="O159" s="233"/>
      <c r="P159" s="83"/>
      <c r="Q159" s="83"/>
      <c r="R159" s="83"/>
      <c r="S159" s="83"/>
      <c r="T159" s="83"/>
      <c r="U159" s="83"/>
      <c r="V159" s="83"/>
      <c r="W159" s="83"/>
      <c r="X159" s="83"/>
      <c r="Y159" s="84"/>
      <c r="Z159" s="37"/>
      <c r="AA159" s="37"/>
      <c r="AB159" s="37"/>
      <c r="AC159" s="37"/>
      <c r="AD159" s="37"/>
      <c r="AE159" s="37"/>
      <c r="AT159" s="16" t="s">
        <v>225</v>
      </c>
      <c r="AU159" s="16" t="s">
        <v>88</v>
      </c>
    </row>
    <row r="160" s="2" customFormat="1">
      <c r="A160" s="37"/>
      <c r="B160" s="38"/>
      <c r="C160" s="221" t="s">
        <v>353</v>
      </c>
      <c r="D160" s="221" t="s">
        <v>220</v>
      </c>
      <c r="E160" s="222" t="s">
        <v>354</v>
      </c>
      <c r="F160" s="223" t="s">
        <v>355</v>
      </c>
      <c r="G160" s="224" t="s">
        <v>248</v>
      </c>
      <c r="H160" s="225">
        <v>2573</v>
      </c>
      <c r="I160" s="226"/>
      <c r="J160" s="226"/>
      <c r="K160" s="227">
        <f>ROUND(P160*H160,2)</f>
        <v>0</v>
      </c>
      <c r="L160" s="223" t="s">
        <v>223</v>
      </c>
      <c r="M160" s="43"/>
      <c r="N160" s="228" t="s">
        <v>21</v>
      </c>
      <c r="O160" s="213" t="s">
        <v>48</v>
      </c>
      <c r="P160" s="214">
        <f>I160+J160</f>
        <v>0</v>
      </c>
      <c r="Q160" s="214">
        <f>ROUND(I160*H160,2)</f>
        <v>0</v>
      </c>
      <c r="R160" s="214">
        <f>ROUND(J160*H160,2)</f>
        <v>0</v>
      </c>
      <c r="S160" s="83"/>
      <c r="T160" s="215">
        <f>S160*H160</f>
        <v>0</v>
      </c>
      <c r="U160" s="215">
        <v>0</v>
      </c>
      <c r="V160" s="215">
        <f>U160*H160</f>
        <v>0</v>
      </c>
      <c r="W160" s="215">
        <v>0</v>
      </c>
      <c r="X160" s="215">
        <f>W160*H160</f>
        <v>0</v>
      </c>
      <c r="Y160" s="216" t="s">
        <v>21</v>
      </c>
      <c r="Z160" s="37"/>
      <c r="AA160" s="37"/>
      <c r="AB160" s="37"/>
      <c r="AC160" s="37"/>
      <c r="AD160" s="37"/>
      <c r="AE160" s="37"/>
      <c r="AR160" s="217" t="s">
        <v>143</v>
      </c>
      <c r="AT160" s="217" t="s">
        <v>220</v>
      </c>
      <c r="AU160" s="217" t="s">
        <v>88</v>
      </c>
      <c r="AY160" s="16" t="s">
        <v>136</v>
      </c>
      <c r="BE160" s="218">
        <f>IF(O160="základní",K160,0)</f>
        <v>0</v>
      </c>
      <c r="BF160" s="218">
        <f>IF(O160="snížená",K160,0)</f>
        <v>0</v>
      </c>
      <c r="BG160" s="218">
        <f>IF(O160="zákl. přenesená",K160,0)</f>
        <v>0</v>
      </c>
      <c r="BH160" s="218">
        <f>IF(O160="sníž. přenesená",K160,0)</f>
        <v>0</v>
      </c>
      <c r="BI160" s="218">
        <f>IF(O160="nulová",K160,0)</f>
        <v>0</v>
      </c>
      <c r="BJ160" s="16" t="s">
        <v>23</v>
      </c>
      <c r="BK160" s="218">
        <f>ROUND(P160*H160,2)</f>
        <v>0</v>
      </c>
      <c r="BL160" s="16" t="s">
        <v>143</v>
      </c>
      <c r="BM160" s="217" t="s">
        <v>356</v>
      </c>
    </row>
    <row r="161" s="2" customFormat="1">
      <c r="A161" s="37"/>
      <c r="B161" s="38"/>
      <c r="C161" s="39"/>
      <c r="D161" s="229" t="s">
        <v>225</v>
      </c>
      <c r="E161" s="39"/>
      <c r="F161" s="230" t="s">
        <v>357</v>
      </c>
      <c r="G161" s="39"/>
      <c r="H161" s="39"/>
      <c r="I161" s="231"/>
      <c r="J161" s="231"/>
      <c r="K161" s="39"/>
      <c r="L161" s="39"/>
      <c r="M161" s="43"/>
      <c r="N161" s="232"/>
      <c r="O161" s="233"/>
      <c r="P161" s="83"/>
      <c r="Q161" s="83"/>
      <c r="R161" s="83"/>
      <c r="S161" s="83"/>
      <c r="T161" s="83"/>
      <c r="U161" s="83"/>
      <c r="V161" s="83"/>
      <c r="W161" s="83"/>
      <c r="X161" s="83"/>
      <c r="Y161" s="84"/>
      <c r="Z161" s="37"/>
      <c r="AA161" s="37"/>
      <c r="AB161" s="37"/>
      <c r="AC161" s="37"/>
      <c r="AD161" s="37"/>
      <c r="AE161" s="37"/>
      <c r="AT161" s="16" t="s">
        <v>225</v>
      </c>
      <c r="AU161" s="16" t="s">
        <v>88</v>
      </c>
    </row>
    <row r="162" s="2" customFormat="1">
      <c r="A162" s="37"/>
      <c r="B162" s="38"/>
      <c r="C162" s="221" t="s">
        <v>358</v>
      </c>
      <c r="D162" s="221" t="s">
        <v>220</v>
      </c>
      <c r="E162" s="222" t="s">
        <v>359</v>
      </c>
      <c r="F162" s="223" t="s">
        <v>360</v>
      </c>
      <c r="G162" s="224" t="s">
        <v>248</v>
      </c>
      <c r="H162" s="225">
        <v>446</v>
      </c>
      <c r="I162" s="226"/>
      <c r="J162" s="226"/>
      <c r="K162" s="227">
        <f>ROUND(P162*H162,2)</f>
        <v>0</v>
      </c>
      <c r="L162" s="223" t="s">
        <v>223</v>
      </c>
      <c r="M162" s="43"/>
      <c r="N162" s="228" t="s">
        <v>21</v>
      </c>
      <c r="O162" s="213" t="s">
        <v>48</v>
      </c>
      <c r="P162" s="214">
        <f>I162+J162</f>
        <v>0</v>
      </c>
      <c r="Q162" s="214">
        <f>ROUND(I162*H162,2)</f>
        <v>0</v>
      </c>
      <c r="R162" s="214">
        <f>ROUND(J162*H162,2)</f>
        <v>0</v>
      </c>
      <c r="S162" s="83"/>
      <c r="T162" s="215">
        <f>S162*H162</f>
        <v>0</v>
      </c>
      <c r="U162" s="215">
        <v>0</v>
      </c>
      <c r="V162" s="215">
        <f>U162*H162</f>
        <v>0</v>
      </c>
      <c r="W162" s="215">
        <v>0</v>
      </c>
      <c r="X162" s="215">
        <f>W162*H162</f>
        <v>0</v>
      </c>
      <c r="Y162" s="216" t="s">
        <v>21</v>
      </c>
      <c r="Z162" s="37"/>
      <c r="AA162" s="37"/>
      <c r="AB162" s="37"/>
      <c r="AC162" s="37"/>
      <c r="AD162" s="37"/>
      <c r="AE162" s="37"/>
      <c r="AR162" s="217" t="s">
        <v>143</v>
      </c>
      <c r="AT162" s="217" t="s">
        <v>220</v>
      </c>
      <c r="AU162" s="217" t="s">
        <v>88</v>
      </c>
      <c r="AY162" s="16" t="s">
        <v>136</v>
      </c>
      <c r="BE162" s="218">
        <f>IF(O162="základní",K162,0)</f>
        <v>0</v>
      </c>
      <c r="BF162" s="218">
        <f>IF(O162="snížená",K162,0)</f>
        <v>0</v>
      </c>
      <c r="BG162" s="218">
        <f>IF(O162="zákl. přenesená",K162,0)</f>
        <v>0</v>
      </c>
      <c r="BH162" s="218">
        <f>IF(O162="sníž. přenesená",K162,0)</f>
        <v>0</v>
      </c>
      <c r="BI162" s="218">
        <f>IF(O162="nulová",K162,0)</f>
        <v>0</v>
      </c>
      <c r="BJ162" s="16" t="s">
        <v>23</v>
      </c>
      <c r="BK162" s="218">
        <f>ROUND(P162*H162,2)</f>
        <v>0</v>
      </c>
      <c r="BL162" s="16" t="s">
        <v>143</v>
      </c>
      <c r="BM162" s="217" t="s">
        <v>361</v>
      </c>
    </row>
    <row r="163" s="2" customFormat="1">
      <c r="A163" s="37"/>
      <c r="B163" s="38"/>
      <c r="C163" s="39"/>
      <c r="D163" s="229" t="s">
        <v>225</v>
      </c>
      <c r="E163" s="39"/>
      <c r="F163" s="230" t="s">
        <v>362</v>
      </c>
      <c r="G163" s="39"/>
      <c r="H163" s="39"/>
      <c r="I163" s="231"/>
      <c r="J163" s="231"/>
      <c r="K163" s="39"/>
      <c r="L163" s="39"/>
      <c r="M163" s="43"/>
      <c r="N163" s="232"/>
      <c r="O163" s="233"/>
      <c r="P163" s="83"/>
      <c r="Q163" s="83"/>
      <c r="R163" s="83"/>
      <c r="S163" s="83"/>
      <c r="T163" s="83"/>
      <c r="U163" s="83"/>
      <c r="V163" s="83"/>
      <c r="W163" s="83"/>
      <c r="X163" s="83"/>
      <c r="Y163" s="84"/>
      <c r="Z163" s="37"/>
      <c r="AA163" s="37"/>
      <c r="AB163" s="37"/>
      <c r="AC163" s="37"/>
      <c r="AD163" s="37"/>
      <c r="AE163" s="37"/>
      <c r="AT163" s="16" t="s">
        <v>225</v>
      </c>
      <c r="AU163" s="16" t="s">
        <v>88</v>
      </c>
    </row>
    <row r="164" s="2" customFormat="1" ht="24.15" customHeight="1">
      <c r="A164" s="37"/>
      <c r="B164" s="38"/>
      <c r="C164" s="221" t="s">
        <v>363</v>
      </c>
      <c r="D164" s="221" t="s">
        <v>220</v>
      </c>
      <c r="E164" s="222" t="s">
        <v>364</v>
      </c>
      <c r="F164" s="223" t="s">
        <v>365</v>
      </c>
      <c r="G164" s="224" t="s">
        <v>196</v>
      </c>
      <c r="H164" s="225">
        <v>139</v>
      </c>
      <c r="I164" s="226"/>
      <c r="J164" s="226"/>
      <c r="K164" s="227">
        <f>ROUND(P164*H164,2)</f>
        <v>0</v>
      </c>
      <c r="L164" s="223" t="s">
        <v>223</v>
      </c>
      <c r="M164" s="43"/>
      <c r="N164" s="228" t="s">
        <v>21</v>
      </c>
      <c r="O164" s="213" t="s">
        <v>48</v>
      </c>
      <c r="P164" s="214">
        <f>I164+J164</f>
        <v>0</v>
      </c>
      <c r="Q164" s="214">
        <f>ROUND(I164*H164,2)</f>
        <v>0</v>
      </c>
      <c r="R164" s="214">
        <f>ROUND(J164*H164,2)</f>
        <v>0</v>
      </c>
      <c r="S164" s="83"/>
      <c r="T164" s="215">
        <f>S164*H164</f>
        <v>0</v>
      </c>
      <c r="U164" s="215">
        <v>3.0000000000000001E-05</v>
      </c>
      <c r="V164" s="215">
        <f>U164*H164</f>
        <v>0.0041700000000000001</v>
      </c>
      <c r="W164" s="215">
        <v>0</v>
      </c>
      <c r="X164" s="215">
        <f>W164*H164</f>
        <v>0</v>
      </c>
      <c r="Y164" s="216" t="s">
        <v>21</v>
      </c>
      <c r="Z164" s="37"/>
      <c r="AA164" s="37"/>
      <c r="AB164" s="37"/>
      <c r="AC164" s="37"/>
      <c r="AD164" s="37"/>
      <c r="AE164" s="37"/>
      <c r="AR164" s="217" t="s">
        <v>143</v>
      </c>
      <c r="AT164" s="217" t="s">
        <v>220</v>
      </c>
      <c r="AU164" s="217" t="s">
        <v>88</v>
      </c>
      <c r="AY164" s="16" t="s">
        <v>136</v>
      </c>
      <c r="BE164" s="218">
        <f>IF(O164="základní",K164,0)</f>
        <v>0</v>
      </c>
      <c r="BF164" s="218">
        <f>IF(O164="snížená",K164,0)</f>
        <v>0</v>
      </c>
      <c r="BG164" s="218">
        <f>IF(O164="zákl. přenesená",K164,0)</f>
        <v>0</v>
      </c>
      <c r="BH164" s="218">
        <f>IF(O164="sníž. přenesená",K164,0)</f>
        <v>0</v>
      </c>
      <c r="BI164" s="218">
        <f>IF(O164="nulová",K164,0)</f>
        <v>0</v>
      </c>
      <c r="BJ164" s="16" t="s">
        <v>23</v>
      </c>
      <c r="BK164" s="218">
        <f>ROUND(P164*H164,2)</f>
        <v>0</v>
      </c>
      <c r="BL164" s="16" t="s">
        <v>143</v>
      </c>
      <c r="BM164" s="217" t="s">
        <v>366</v>
      </c>
    </row>
    <row r="165" s="2" customFormat="1">
      <c r="A165" s="37"/>
      <c r="B165" s="38"/>
      <c r="C165" s="39"/>
      <c r="D165" s="229" t="s">
        <v>225</v>
      </c>
      <c r="E165" s="39"/>
      <c r="F165" s="230" t="s">
        <v>367</v>
      </c>
      <c r="G165" s="39"/>
      <c r="H165" s="39"/>
      <c r="I165" s="231"/>
      <c r="J165" s="231"/>
      <c r="K165" s="39"/>
      <c r="L165" s="39"/>
      <c r="M165" s="43"/>
      <c r="N165" s="232"/>
      <c r="O165" s="233"/>
      <c r="P165" s="83"/>
      <c r="Q165" s="83"/>
      <c r="R165" s="83"/>
      <c r="S165" s="83"/>
      <c r="T165" s="83"/>
      <c r="U165" s="83"/>
      <c r="V165" s="83"/>
      <c r="W165" s="83"/>
      <c r="X165" s="83"/>
      <c r="Y165" s="84"/>
      <c r="Z165" s="37"/>
      <c r="AA165" s="37"/>
      <c r="AB165" s="37"/>
      <c r="AC165" s="37"/>
      <c r="AD165" s="37"/>
      <c r="AE165" s="37"/>
      <c r="AT165" s="16" t="s">
        <v>225</v>
      </c>
      <c r="AU165" s="16" t="s">
        <v>88</v>
      </c>
    </row>
    <row r="166" s="2" customFormat="1" ht="24.15" customHeight="1">
      <c r="A166" s="37"/>
      <c r="B166" s="38"/>
      <c r="C166" s="221" t="s">
        <v>368</v>
      </c>
      <c r="D166" s="221" t="s">
        <v>220</v>
      </c>
      <c r="E166" s="222" t="s">
        <v>369</v>
      </c>
      <c r="F166" s="223" t="s">
        <v>370</v>
      </c>
      <c r="G166" s="224" t="s">
        <v>196</v>
      </c>
      <c r="H166" s="225">
        <v>351</v>
      </c>
      <c r="I166" s="226"/>
      <c r="J166" s="226"/>
      <c r="K166" s="227">
        <f>ROUND(P166*H166,2)</f>
        <v>0</v>
      </c>
      <c r="L166" s="223" t="s">
        <v>223</v>
      </c>
      <c r="M166" s="43"/>
      <c r="N166" s="228" t="s">
        <v>21</v>
      </c>
      <c r="O166" s="213" t="s">
        <v>48</v>
      </c>
      <c r="P166" s="214">
        <f>I166+J166</f>
        <v>0</v>
      </c>
      <c r="Q166" s="214">
        <f>ROUND(I166*H166,2)</f>
        <v>0</v>
      </c>
      <c r="R166" s="214">
        <f>ROUND(J166*H166,2)</f>
        <v>0</v>
      </c>
      <c r="S166" s="83"/>
      <c r="T166" s="215">
        <f>S166*H166</f>
        <v>0</v>
      </c>
      <c r="U166" s="215">
        <v>3.0000000000000001E-05</v>
      </c>
      <c r="V166" s="215">
        <f>U166*H166</f>
        <v>0.010529999999999999</v>
      </c>
      <c r="W166" s="215">
        <v>0</v>
      </c>
      <c r="X166" s="215">
        <f>W166*H166</f>
        <v>0</v>
      </c>
      <c r="Y166" s="216" t="s">
        <v>21</v>
      </c>
      <c r="Z166" s="37"/>
      <c r="AA166" s="37"/>
      <c r="AB166" s="37"/>
      <c r="AC166" s="37"/>
      <c r="AD166" s="37"/>
      <c r="AE166" s="37"/>
      <c r="AR166" s="217" t="s">
        <v>143</v>
      </c>
      <c r="AT166" s="217" t="s">
        <v>220</v>
      </c>
      <c r="AU166" s="217" t="s">
        <v>88</v>
      </c>
      <c r="AY166" s="16" t="s">
        <v>136</v>
      </c>
      <c r="BE166" s="218">
        <f>IF(O166="základní",K166,0)</f>
        <v>0</v>
      </c>
      <c r="BF166" s="218">
        <f>IF(O166="snížená",K166,0)</f>
        <v>0</v>
      </c>
      <c r="BG166" s="218">
        <f>IF(O166="zákl. přenesená",K166,0)</f>
        <v>0</v>
      </c>
      <c r="BH166" s="218">
        <f>IF(O166="sníž. přenesená",K166,0)</f>
        <v>0</v>
      </c>
      <c r="BI166" s="218">
        <f>IF(O166="nulová",K166,0)</f>
        <v>0</v>
      </c>
      <c r="BJ166" s="16" t="s">
        <v>23</v>
      </c>
      <c r="BK166" s="218">
        <f>ROUND(P166*H166,2)</f>
        <v>0</v>
      </c>
      <c r="BL166" s="16" t="s">
        <v>143</v>
      </c>
      <c r="BM166" s="217" t="s">
        <v>371</v>
      </c>
    </row>
    <row r="167" s="2" customFormat="1">
      <c r="A167" s="37"/>
      <c r="B167" s="38"/>
      <c r="C167" s="39"/>
      <c r="D167" s="229" t="s">
        <v>225</v>
      </c>
      <c r="E167" s="39"/>
      <c r="F167" s="230" t="s">
        <v>372</v>
      </c>
      <c r="G167" s="39"/>
      <c r="H167" s="39"/>
      <c r="I167" s="231"/>
      <c r="J167" s="231"/>
      <c r="K167" s="39"/>
      <c r="L167" s="39"/>
      <c r="M167" s="43"/>
      <c r="N167" s="232"/>
      <c r="O167" s="233"/>
      <c r="P167" s="83"/>
      <c r="Q167" s="83"/>
      <c r="R167" s="83"/>
      <c r="S167" s="83"/>
      <c r="T167" s="83"/>
      <c r="U167" s="83"/>
      <c r="V167" s="83"/>
      <c r="W167" s="83"/>
      <c r="X167" s="83"/>
      <c r="Y167" s="84"/>
      <c r="Z167" s="37"/>
      <c r="AA167" s="37"/>
      <c r="AB167" s="37"/>
      <c r="AC167" s="37"/>
      <c r="AD167" s="37"/>
      <c r="AE167" s="37"/>
      <c r="AT167" s="16" t="s">
        <v>225</v>
      </c>
      <c r="AU167" s="16" t="s">
        <v>88</v>
      </c>
    </row>
    <row r="168" s="2" customFormat="1" ht="24.15" customHeight="1">
      <c r="A168" s="37"/>
      <c r="B168" s="38"/>
      <c r="C168" s="221" t="s">
        <v>373</v>
      </c>
      <c r="D168" s="221" t="s">
        <v>220</v>
      </c>
      <c r="E168" s="222" t="s">
        <v>374</v>
      </c>
      <c r="F168" s="223" t="s">
        <v>375</v>
      </c>
      <c r="G168" s="224" t="s">
        <v>248</v>
      </c>
      <c r="H168" s="225">
        <v>95</v>
      </c>
      <c r="I168" s="226"/>
      <c r="J168" s="226"/>
      <c r="K168" s="227">
        <f>ROUND(P168*H168,2)</f>
        <v>0</v>
      </c>
      <c r="L168" s="223" t="s">
        <v>223</v>
      </c>
      <c r="M168" s="43"/>
      <c r="N168" s="228" t="s">
        <v>21</v>
      </c>
      <c r="O168" s="213" t="s">
        <v>48</v>
      </c>
      <c r="P168" s="214">
        <f>I168+J168</f>
        <v>0</v>
      </c>
      <c r="Q168" s="214">
        <f>ROUND(I168*H168,2)</f>
        <v>0</v>
      </c>
      <c r="R168" s="214">
        <f>ROUND(J168*H168,2)</f>
        <v>0</v>
      </c>
      <c r="S168" s="83"/>
      <c r="T168" s="215">
        <f>S168*H168</f>
        <v>0</v>
      </c>
      <c r="U168" s="215">
        <v>0</v>
      </c>
      <c r="V168" s="215">
        <f>U168*H168</f>
        <v>0</v>
      </c>
      <c r="W168" s="215">
        <v>0</v>
      </c>
      <c r="X168" s="215">
        <f>W168*H168</f>
        <v>0</v>
      </c>
      <c r="Y168" s="216" t="s">
        <v>21</v>
      </c>
      <c r="Z168" s="37"/>
      <c r="AA168" s="37"/>
      <c r="AB168" s="37"/>
      <c r="AC168" s="37"/>
      <c r="AD168" s="37"/>
      <c r="AE168" s="37"/>
      <c r="AR168" s="217" t="s">
        <v>143</v>
      </c>
      <c r="AT168" s="217" t="s">
        <v>220</v>
      </c>
      <c r="AU168" s="217" t="s">
        <v>88</v>
      </c>
      <c r="AY168" s="16" t="s">
        <v>136</v>
      </c>
      <c r="BE168" s="218">
        <f>IF(O168="základní",K168,0)</f>
        <v>0</v>
      </c>
      <c r="BF168" s="218">
        <f>IF(O168="snížená",K168,0)</f>
        <v>0</v>
      </c>
      <c r="BG168" s="218">
        <f>IF(O168="zákl. přenesená",K168,0)</f>
        <v>0</v>
      </c>
      <c r="BH168" s="218">
        <f>IF(O168="sníž. přenesená",K168,0)</f>
        <v>0</v>
      </c>
      <c r="BI168" s="218">
        <f>IF(O168="nulová",K168,0)</f>
        <v>0</v>
      </c>
      <c r="BJ168" s="16" t="s">
        <v>23</v>
      </c>
      <c r="BK168" s="218">
        <f>ROUND(P168*H168,2)</f>
        <v>0</v>
      </c>
      <c r="BL168" s="16" t="s">
        <v>143</v>
      </c>
      <c r="BM168" s="217" t="s">
        <v>376</v>
      </c>
    </row>
    <row r="169" s="2" customFormat="1">
      <c r="A169" s="37"/>
      <c r="B169" s="38"/>
      <c r="C169" s="39"/>
      <c r="D169" s="229" t="s">
        <v>225</v>
      </c>
      <c r="E169" s="39"/>
      <c r="F169" s="230" t="s">
        <v>377</v>
      </c>
      <c r="G169" s="39"/>
      <c r="H169" s="39"/>
      <c r="I169" s="231"/>
      <c r="J169" s="231"/>
      <c r="K169" s="39"/>
      <c r="L169" s="39"/>
      <c r="M169" s="43"/>
      <c r="N169" s="232"/>
      <c r="O169" s="233"/>
      <c r="P169" s="83"/>
      <c r="Q169" s="83"/>
      <c r="R169" s="83"/>
      <c r="S169" s="83"/>
      <c r="T169" s="83"/>
      <c r="U169" s="83"/>
      <c r="V169" s="83"/>
      <c r="W169" s="83"/>
      <c r="X169" s="83"/>
      <c r="Y169" s="84"/>
      <c r="Z169" s="37"/>
      <c r="AA169" s="37"/>
      <c r="AB169" s="37"/>
      <c r="AC169" s="37"/>
      <c r="AD169" s="37"/>
      <c r="AE169" s="37"/>
      <c r="AT169" s="16" t="s">
        <v>225</v>
      </c>
      <c r="AU169" s="16" t="s">
        <v>88</v>
      </c>
    </row>
    <row r="170" s="2" customFormat="1">
      <c r="A170" s="37"/>
      <c r="B170" s="38"/>
      <c r="C170" s="221" t="s">
        <v>378</v>
      </c>
      <c r="D170" s="221" t="s">
        <v>220</v>
      </c>
      <c r="E170" s="222" t="s">
        <v>379</v>
      </c>
      <c r="F170" s="223" t="s">
        <v>380</v>
      </c>
      <c r="G170" s="224" t="s">
        <v>248</v>
      </c>
      <c r="H170" s="225">
        <v>490</v>
      </c>
      <c r="I170" s="226"/>
      <c r="J170" s="226"/>
      <c r="K170" s="227">
        <f>ROUND(P170*H170,2)</f>
        <v>0</v>
      </c>
      <c r="L170" s="223" t="s">
        <v>223</v>
      </c>
      <c r="M170" s="43"/>
      <c r="N170" s="228" t="s">
        <v>21</v>
      </c>
      <c r="O170" s="213" t="s">
        <v>48</v>
      </c>
      <c r="P170" s="214">
        <f>I170+J170</f>
        <v>0</v>
      </c>
      <c r="Q170" s="214">
        <f>ROUND(I170*H170,2)</f>
        <v>0</v>
      </c>
      <c r="R170" s="214">
        <f>ROUND(J170*H170,2)</f>
        <v>0</v>
      </c>
      <c r="S170" s="83"/>
      <c r="T170" s="215">
        <f>S170*H170</f>
        <v>0</v>
      </c>
      <c r="U170" s="215">
        <v>0</v>
      </c>
      <c r="V170" s="215">
        <f>U170*H170</f>
        <v>0</v>
      </c>
      <c r="W170" s="215">
        <v>0</v>
      </c>
      <c r="X170" s="215">
        <f>W170*H170</f>
        <v>0</v>
      </c>
      <c r="Y170" s="216" t="s">
        <v>21</v>
      </c>
      <c r="Z170" s="37"/>
      <c r="AA170" s="37"/>
      <c r="AB170" s="37"/>
      <c r="AC170" s="37"/>
      <c r="AD170" s="37"/>
      <c r="AE170" s="37"/>
      <c r="AR170" s="217" t="s">
        <v>143</v>
      </c>
      <c r="AT170" s="217" t="s">
        <v>220</v>
      </c>
      <c r="AU170" s="217" t="s">
        <v>88</v>
      </c>
      <c r="AY170" s="16" t="s">
        <v>136</v>
      </c>
      <c r="BE170" s="218">
        <f>IF(O170="základní",K170,0)</f>
        <v>0</v>
      </c>
      <c r="BF170" s="218">
        <f>IF(O170="snížená",K170,0)</f>
        <v>0</v>
      </c>
      <c r="BG170" s="218">
        <f>IF(O170="zákl. přenesená",K170,0)</f>
        <v>0</v>
      </c>
      <c r="BH170" s="218">
        <f>IF(O170="sníž. přenesená",K170,0)</f>
        <v>0</v>
      </c>
      <c r="BI170" s="218">
        <f>IF(O170="nulová",K170,0)</f>
        <v>0</v>
      </c>
      <c r="BJ170" s="16" t="s">
        <v>23</v>
      </c>
      <c r="BK170" s="218">
        <f>ROUND(P170*H170,2)</f>
        <v>0</v>
      </c>
      <c r="BL170" s="16" t="s">
        <v>143</v>
      </c>
      <c r="BM170" s="217" t="s">
        <v>381</v>
      </c>
    </row>
    <row r="171" s="2" customFormat="1">
      <c r="A171" s="37"/>
      <c r="B171" s="38"/>
      <c r="C171" s="39"/>
      <c r="D171" s="229" t="s">
        <v>225</v>
      </c>
      <c r="E171" s="39"/>
      <c r="F171" s="230" t="s">
        <v>382</v>
      </c>
      <c r="G171" s="39"/>
      <c r="H171" s="39"/>
      <c r="I171" s="231"/>
      <c r="J171" s="231"/>
      <c r="K171" s="39"/>
      <c r="L171" s="39"/>
      <c r="M171" s="43"/>
      <c r="N171" s="232"/>
      <c r="O171" s="233"/>
      <c r="P171" s="83"/>
      <c r="Q171" s="83"/>
      <c r="R171" s="83"/>
      <c r="S171" s="83"/>
      <c r="T171" s="83"/>
      <c r="U171" s="83"/>
      <c r="V171" s="83"/>
      <c r="W171" s="83"/>
      <c r="X171" s="83"/>
      <c r="Y171" s="84"/>
      <c r="Z171" s="37"/>
      <c r="AA171" s="37"/>
      <c r="AB171" s="37"/>
      <c r="AC171" s="37"/>
      <c r="AD171" s="37"/>
      <c r="AE171" s="37"/>
      <c r="AT171" s="16" t="s">
        <v>225</v>
      </c>
      <c r="AU171" s="16" t="s">
        <v>88</v>
      </c>
    </row>
    <row r="172" s="2" customFormat="1">
      <c r="A172" s="37"/>
      <c r="B172" s="38"/>
      <c r="C172" s="221" t="s">
        <v>383</v>
      </c>
      <c r="D172" s="221" t="s">
        <v>220</v>
      </c>
      <c r="E172" s="222" t="s">
        <v>384</v>
      </c>
      <c r="F172" s="223" t="s">
        <v>385</v>
      </c>
      <c r="G172" s="224" t="s">
        <v>248</v>
      </c>
      <c r="H172" s="225">
        <v>351</v>
      </c>
      <c r="I172" s="226"/>
      <c r="J172" s="226"/>
      <c r="K172" s="227">
        <f>ROUND(P172*H172,2)</f>
        <v>0</v>
      </c>
      <c r="L172" s="223" t="s">
        <v>223</v>
      </c>
      <c r="M172" s="43"/>
      <c r="N172" s="228" t="s">
        <v>21</v>
      </c>
      <c r="O172" s="213" t="s">
        <v>48</v>
      </c>
      <c r="P172" s="214">
        <f>I172+J172</f>
        <v>0</v>
      </c>
      <c r="Q172" s="214">
        <f>ROUND(I172*H172,2)</f>
        <v>0</v>
      </c>
      <c r="R172" s="214">
        <f>ROUND(J172*H172,2)</f>
        <v>0</v>
      </c>
      <c r="S172" s="83"/>
      <c r="T172" s="215">
        <f>S172*H172</f>
        <v>0</v>
      </c>
      <c r="U172" s="215">
        <v>0</v>
      </c>
      <c r="V172" s="215">
        <f>U172*H172</f>
        <v>0</v>
      </c>
      <c r="W172" s="215">
        <v>0</v>
      </c>
      <c r="X172" s="215">
        <f>W172*H172</f>
        <v>0</v>
      </c>
      <c r="Y172" s="216" t="s">
        <v>21</v>
      </c>
      <c r="Z172" s="37"/>
      <c r="AA172" s="37"/>
      <c r="AB172" s="37"/>
      <c r="AC172" s="37"/>
      <c r="AD172" s="37"/>
      <c r="AE172" s="37"/>
      <c r="AR172" s="217" t="s">
        <v>143</v>
      </c>
      <c r="AT172" s="217" t="s">
        <v>220</v>
      </c>
      <c r="AU172" s="217" t="s">
        <v>88</v>
      </c>
      <c r="AY172" s="16" t="s">
        <v>136</v>
      </c>
      <c r="BE172" s="218">
        <f>IF(O172="základní",K172,0)</f>
        <v>0</v>
      </c>
      <c r="BF172" s="218">
        <f>IF(O172="snížená",K172,0)</f>
        <v>0</v>
      </c>
      <c r="BG172" s="218">
        <f>IF(O172="zákl. přenesená",K172,0)</f>
        <v>0</v>
      </c>
      <c r="BH172" s="218">
        <f>IF(O172="sníž. přenesená",K172,0)</f>
        <v>0</v>
      </c>
      <c r="BI172" s="218">
        <f>IF(O172="nulová",K172,0)</f>
        <v>0</v>
      </c>
      <c r="BJ172" s="16" t="s">
        <v>23</v>
      </c>
      <c r="BK172" s="218">
        <f>ROUND(P172*H172,2)</f>
        <v>0</v>
      </c>
      <c r="BL172" s="16" t="s">
        <v>143</v>
      </c>
      <c r="BM172" s="217" t="s">
        <v>386</v>
      </c>
    </row>
    <row r="173" s="2" customFormat="1">
      <c r="A173" s="37"/>
      <c r="B173" s="38"/>
      <c r="C173" s="39"/>
      <c r="D173" s="229" t="s">
        <v>225</v>
      </c>
      <c r="E173" s="39"/>
      <c r="F173" s="230" t="s">
        <v>387</v>
      </c>
      <c r="G173" s="39"/>
      <c r="H173" s="39"/>
      <c r="I173" s="231"/>
      <c r="J173" s="231"/>
      <c r="K173" s="39"/>
      <c r="L173" s="39"/>
      <c r="M173" s="43"/>
      <c r="N173" s="232"/>
      <c r="O173" s="233"/>
      <c r="P173" s="83"/>
      <c r="Q173" s="83"/>
      <c r="R173" s="83"/>
      <c r="S173" s="83"/>
      <c r="T173" s="83"/>
      <c r="U173" s="83"/>
      <c r="V173" s="83"/>
      <c r="W173" s="83"/>
      <c r="X173" s="83"/>
      <c r="Y173" s="84"/>
      <c r="Z173" s="37"/>
      <c r="AA173" s="37"/>
      <c r="AB173" s="37"/>
      <c r="AC173" s="37"/>
      <c r="AD173" s="37"/>
      <c r="AE173" s="37"/>
      <c r="AT173" s="16" t="s">
        <v>225</v>
      </c>
      <c r="AU173" s="16" t="s">
        <v>88</v>
      </c>
    </row>
    <row r="174" s="2" customFormat="1">
      <c r="A174" s="37"/>
      <c r="B174" s="38"/>
      <c r="C174" s="221" t="s">
        <v>388</v>
      </c>
      <c r="D174" s="221" t="s">
        <v>220</v>
      </c>
      <c r="E174" s="222" t="s">
        <v>389</v>
      </c>
      <c r="F174" s="223" t="s">
        <v>390</v>
      </c>
      <c r="G174" s="224" t="s">
        <v>248</v>
      </c>
      <c r="H174" s="225">
        <v>95</v>
      </c>
      <c r="I174" s="226"/>
      <c r="J174" s="226"/>
      <c r="K174" s="227">
        <f>ROUND(P174*H174,2)</f>
        <v>0</v>
      </c>
      <c r="L174" s="223" t="s">
        <v>223</v>
      </c>
      <c r="M174" s="43"/>
      <c r="N174" s="228" t="s">
        <v>21</v>
      </c>
      <c r="O174" s="213" t="s">
        <v>48</v>
      </c>
      <c r="P174" s="214">
        <f>I174+J174</f>
        <v>0</v>
      </c>
      <c r="Q174" s="214">
        <f>ROUND(I174*H174,2)</f>
        <v>0</v>
      </c>
      <c r="R174" s="214">
        <f>ROUND(J174*H174,2)</f>
        <v>0</v>
      </c>
      <c r="S174" s="83"/>
      <c r="T174" s="215">
        <f>S174*H174</f>
        <v>0</v>
      </c>
      <c r="U174" s="215">
        <v>0</v>
      </c>
      <c r="V174" s="215">
        <f>U174*H174</f>
        <v>0</v>
      </c>
      <c r="W174" s="215">
        <v>0</v>
      </c>
      <c r="X174" s="215">
        <f>W174*H174</f>
        <v>0</v>
      </c>
      <c r="Y174" s="216" t="s">
        <v>21</v>
      </c>
      <c r="Z174" s="37"/>
      <c r="AA174" s="37"/>
      <c r="AB174" s="37"/>
      <c r="AC174" s="37"/>
      <c r="AD174" s="37"/>
      <c r="AE174" s="37"/>
      <c r="AR174" s="217" t="s">
        <v>143</v>
      </c>
      <c r="AT174" s="217" t="s">
        <v>220</v>
      </c>
      <c r="AU174" s="217" t="s">
        <v>88</v>
      </c>
      <c r="AY174" s="16" t="s">
        <v>136</v>
      </c>
      <c r="BE174" s="218">
        <f>IF(O174="základní",K174,0)</f>
        <v>0</v>
      </c>
      <c r="BF174" s="218">
        <f>IF(O174="snížená",K174,0)</f>
        <v>0</v>
      </c>
      <c r="BG174" s="218">
        <f>IF(O174="zákl. přenesená",K174,0)</f>
        <v>0</v>
      </c>
      <c r="BH174" s="218">
        <f>IF(O174="sníž. přenesená",K174,0)</f>
        <v>0</v>
      </c>
      <c r="BI174" s="218">
        <f>IF(O174="nulová",K174,0)</f>
        <v>0</v>
      </c>
      <c r="BJ174" s="16" t="s">
        <v>23</v>
      </c>
      <c r="BK174" s="218">
        <f>ROUND(P174*H174,2)</f>
        <v>0</v>
      </c>
      <c r="BL174" s="16" t="s">
        <v>143</v>
      </c>
      <c r="BM174" s="217" t="s">
        <v>391</v>
      </c>
    </row>
    <row r="175" s="2" customFormat="1">
      <c r="A175" s="37"/>
      <c r="B175" s="38"/>
      <c r="C175" s="39"/>
      <c r="D175" s="229" t="s">
        <v>225</v>
      </c>
      <c r="E175" s="39"/>
      <c r="F175" s="230" t="s">
        <v>392</v>
      </c>
      <c r="G175" s="39"/>
      <c r="H175" s="39"/>
      <c r="I175" s="231"/>
      <c r="J175" s="231"/>
      <c r="K175" s="39"/>
      <c r="L175" s="39"/>
      <c r="M175" s="43"/>
      <c r="N175" s="232"/>
      <c r="O175" s="233"/>
      <c r="P175" s="83"/>
      <c r="Q175" s="83"/>
      <c r="R175" s="83"/>
      <c r="S175" s="83"/>
      <c r="T175" s="83"/>
      <c r="U175" s="83"/>
      <c r="V175" s="83"/>
      <c r="W175" s="83"/>
      <c r="X175" s="83"/>
      <c r="Y175" s="84"/>
      <c r="Z175" s="37"/>
      <c r="AA175" s="37"/>
      <c r="AB175" s="37"/>
      <c r="AC175" s="37"/>
      <c r="AD175" s="37"/>
      <c r="AE175" s="37"/>
      <c r="AT175" s="16" t="s">
        <v>225</v>
      </c>
      <c r="AU175" s="16" t="s">
        <v>88</v>
      </c>
    </row>
    <row r="176" s="2" customFormat="1" ht="24.15" customHeight="1">
      <c r="A176" s="37"/>
      <c r="B176" s="38"/>
      <c r="C176" s="221" t="s">
        <v>393</v>
      </c>
      <c r="D176" s="221" t="s">
        <v>220</v>
      </c>
      <c r="E176" s="222" t="s">
        <v>394</v>
      </c>
      <c r="F176" s="223" t="s">
        <v>395</v>
      </c>
      <c r="G176" s="224" t="s">
        <v>196</v>
      </c>
      <c r="H176" s="225">
        <v>3570</v>
      </c>
      <c r="I176" s="226"/>
      <c r="J176" s="226"/>
      <c r="K176" s="227">
        <f>ROUND(P176*H176,2)</f>
        <v>0</v>
      </c>
      <c r="L176" s="223" t="s">
        <v>223</v>
      </c>
      <c r="M176" s="43"/>
      <c r="N176" s="228" t="s">
        <v>21</v>
      </c>
      <c r="O176" s="213" t="s">
        <v>48</v>
      </c>
      <c r="P176" s="214">
        <f>I176+J176</f>
        <v>0</v>
      </c>
      <c r="Q176" s="214">
        <f>ROUND(I176*H176,2)</f>
        <v>0</v>
      </c>
      <c r="R176" s="214">
        <f>ROUND(J176*H176,2)</f>
        <v>0</v>
      </c>
      <c r="S176" s="83"/>
      <c r="T176" s="215">
        <f>S176*H176</f>
        <v>0</v>
      </c>
      <c r="U176" s="215">
        <v>0</v>
      </c>
      <c r="V176" s="215">
        <f>U176*H176</f>
        <v>0</v>
      </c>
      <c r="W176" s="215">
        <v>0</v>
      </c>
      <c r="X176" s="215">
        <f>W176*H176</f>
        <v>0</v>
      </c>
      <c r="Y176" s="216" t="s">
        <v>21</v>
      </c>
      <c r="Z176" s="37"/>
      <c r="AA176" s="37"/>
      <c r="AB176" s="37"/>
      <c r="AC176" s="37"/>
      <c r="AD176" s="37"/>
      <c r="AE176" s="37"/>
      <c r="AR176" s="217" t="s">
        <v>143</v>
      </c>
      <c r="AT176" s="217" t="s">
        <v>220</v>
      </c>
      <c r="AU176" s="217" t="s">
        <v>88</v>
      </c>
      <c r="AY176" s="16" t="s">
        <v>136</v>
      </c>
      <c r="BE176" s="218">
        <f>IF(O176="základní",K176,0)</f>
        <v>0</v>
      </c>
      <c r="BF176" s="218">
        <f>IF(O176="snížená",K176,0)</f>
        <v>0</v>
      </c>
      <c r="BG176" s="218">
        <f>IF(O176="zákl. přenesená",K176,0)</f>
        <v>0</v>
      </c>
      <c r="BH176" s="218">
        <f>IF(O176="sníž. přenesená",K176,0)</f>
        <v>0</v>
      </c>
      <c r="BI176" s="218">
        <f>IF(O176="nulová",K176,0)</f>
        <v>0</v>
      </c>
      <c r="BJ176" s="16" t="s">
        <v>23</v>
      </c>
      <c r="BK176" s="218">
        <f>ROUND(P176*H176,2)</f>
        <v>0</v>
      </c>
      <c r="BL176" s="16" t="s">
        <v>143</v>
      </c>
      <c r="BM176" s="217" t="s">
        <v>396</v>
      </c>
    </row>
    <row r="177" s="2" customFormat="1">
      <c r="A177" s="37"/>
      <c r="B177" s="38"/>
      <c r="C177" s="39"/>
      <c r="D177" s="229" t="s">
        <v>225</v>
      </c>
      <c r="E177" s="39"/>
      <c r="F177" s="230" t="s">
        <v>397</v>
      </c>
      <c r="G177" s="39"/>
      <c r="H177" s="39"/>
      <c r="I177" s="231"/>
      <c r="J177" s="231"/>
      <c r="K177" s="39"/>
      <c r="L177" s="39"/>
      <c r="M177" s="43"/>
      <c r="N177" s="232"/>
      <c r="O177" s="233"/>
      <c r="P177" s="83"/>
      <c r="Q177" s="83"/>
      <c r="R177" s="83"/>
      <c r="S177" s="83"/>
      <c r="T177" s="83"/>
      <c r="U177" s="83"/>
      <c r="V177" s="83"/>
      <c r="W177" s="83"/>
      <c r="X177" s="83"/>
      <c r="Y177" s="84"/>
      <c r="Z177" s="37"/>
      <c r="AA177" s="37"/>
      <c r="AB177" s="37"/>
      <c r="AC177" s="37"/>
      <c r="AD177" s="37"/>
      <c r="AE177" s="37"/>
      <c r="AT177" s="16" t="s">
        <v>225</v>
      </c>
      <c r="AU177" s="16" t="s">
        <v>88</v>
      </c>
    </row>
    <row r="178" s="2" customFormat="1" ht="24.15" customHeight="1">
      <c r="A178" s="37"/>
      <c r="B178" s="38"/>
      <c r="C178" s="221" t="s">
        <v>398</v>
      </c>
      <c r="D178" s="221" t="s">
        <v>220</v>
      </c>
      <c r="E178" s="222" t="s">
        <v>399</v>
      </c>
      <c r="F178" s="223" t="s">
        <v>400</v>
      </c>
      <c r="G178" s="224" t="s">
        <v>196</v>
      </c>
      <c r="H178" s="225">
        <v>7700</v>
      </c>
      <c r="I178" s="226"/>
      <c r="J178" s="226"/>
      <c r="K178" s="227">
        <f>ROUND(P178*H178,2)</f>
        <v>0</v>
      </c>
      <c r="L178" s="223" t="s">
        <v>223</v>
      </c>
      <c r="M178" s="43"/>
      <c r="N178" s="228" t="s">
        <v>21</v>
      </c>
      <c r="O178" s="213" t="s">
        <v>48</v>
      </c>
      <c r="P178" s="214">
        <f>I178+J178</f>
        <v>0</v>
      </c>
      <c r="Q178" s="214">
        <f>ROUND(I178*H178,2)</f>
        <v>0</v>
      </c>
      <c r="R178" s="214">
        <f>ROUND(J178*H178,2)</f>
        <v>0</v>
      </c>
      <c r="S178" s="83"/>
      <c r="T178" s="215">
        <f>S178*H178</f>
        <v>0</v>
      </c>
      <c r="U178" s="215">
        <v>0</v>
      </c>
      <c r="V178" s="215">
        <f>U178*H178</f>
        <v>0</v>
      </c>
      <c r="W178" s="215">
        <v>0</v>
      </c>
      <c r="X178" s="215">
        <f>W178*H178</f>
        <v>0</v>
      </c>
      <c r="Y178" s="216" t="s">
        <v>21</v>
      </c>
      <c r="Z178" s="37"/>
      <c r="AA178" s="37"/>
      <c r="AB178" s="37"/>
      <c r="AC178" s="37"/>
      <c r="AD178" s="37"/>
      <c r="AE178" s="37"/>
      <c r="AR178" s="217" t="s">
        <v>143</v>
      </c>
      <c r="AT178" s="217" t="s">
        <v>220</v>
      </c>
      <c r="AU178" s="217" t="s">
        <v>88</v>
      </c>
      <c r="AY178" s="16" t="s">
        <v>136</v>
      </c>
      <c r="BE178" s="218">
        <f>IF(O178="základní",K178,0)</f>
        <v>0</v>
      </c>
      <c r="BF178" s="218">
        <f>IF(O178="snížená",K178,0)</f>
        <v>0</v>
      </c>
      <c r="BG178" s="218">
        <f>IF(O178="zákl. přenesená",K178,0)</f>
        <v>0</v>
      </c>
      <c r="BH178" s="218">
        <f>IF(O178="sníž. přenesená",K178,0)</f>
        <v>0</v>
      </c>
      <c r="BI178" s="218">
        <f>IF(O178="nulová",K178,0)</f>
        <v>0</v>
      </c>
      <c r="BJ178" s="16" t="s">
        <v>23</v>
      </c>
      <c r="BK178" s="218">
        <f>ROUND(P178*H178,2)</f>
        <v>0</v>
      </c>
      <c r="BL178" s="16" t="s">
        <v>143</v>
      </c>
      <c r="BM178" s="217" t="s">
        <v>401</v>
      </c>
    </row>
    <row r="179" s="2" customFormat="1">
      <c r="A179" s="37"/>
      <c r="B179" s="38"/>
      <c r="C179" s="39"/>
      <c r="D179" s="229" t="s">
        <v>225</v>
      </c>
      <c r="E179" s="39"/>
      <c r="F179" s="230" t="s">
        <v>402</v>
      </c>
      <c r="G179" s="39"/>
      <c r="H179" s="39"/>
      <c r="I179" s="231"/>
      <c r="J179" s="231"/>
      <c r="K179" s="39"/>
      <c r="L179" s="39"/>
      <c r="M179" s="43"/>
      <c r="N179" s="232"/>
      <c r="O179" s="233"/>
      <c r="P179" s="83"/>
      <c r="Q179" s="83"/>
      <c r="R179" s="83"/>
      <c r="S179" s="83"/>
      <c r="T179" s="83"/>
      <c r="U179" s="83"/>
      <c r="V179" s="83"/>
      <c r="W179" s="83"/>
      <c r="X179" s="83"/>
      <c r="Y179" s="84"/>
      <c r="Z179" s="37"/>
      <c r="AA179" s="37"/>
      <c r="AB179" s="37"/>
      <c r="AC179" s="37"/>
      <c r="AD179" s="37"/>
      <c r="AE179" s="37"/>
      <c r="AT179" s="16" t="s">
        <v>225</v>
      </c>
      <c r="AU179" s="16" t="s">
        <v>88</v>
      </c>
    </row>
    <row r="180" s="2" customFormat="1" ht="24.15" customHeight="1">
      <c r="A180" s="37"/>
      <c r="B180" s="38"/>
      <c r="C180" s="221" t="s">
        <v>403</v>
      </c>
      <c r="D180" s="221" t="s">
        <v>220</v>
      </c>
      <c r="E180" s="222" t="s">
        <v>404</v>
      </c>
      <c r="F180" s="223" t="s">
        <v>405</v>
      </c>
      <c r="G180" s="224" t="s">
        <v>248</v>
      </c>
      <c r="H180" s="225">
        <v>1340</v>
      </c>
      <c r="I180" s="226"/>
      <c r="J180" s="226"/>
      <c r="K180" s="227">
        <f>ROUND(P180*H180,2)</f>
        <v>0</v>
      </c>
      <c r="L180" s="223" t="s">
        <v>223</v>
      </c>
      <c r="M180" s="43"/>
      <c r="N180" s="228" t="s">
        <v>21</v>
      </c>
      <c r="O180" s="213" t="s">
        <v>48</v>
      </c>
      <c r="P180" s="214">
        <f>I180+J180</f>
        <v>0</v>
      </c>
      <c r="Q180" s="214">
        <f>ROUND(I180*H180,2)</f>
        <v>0</v>
      </c>
      <c r="R180" s="214">
        <f>ROUND(J180*H180,2)</f>
        <v>0</v>
      </c>
      <c r="S180" s="83"/>
      <c r="T180" s="215">
        <f>S180*H180</f>
        <v>0</v>
      </c>
      <c r="U180" s="215">
        <v>0</v>
      </c>
      <c r="V180" s="215">
        <f>U180*H180</f>
        <v>0</v>
      </c>
      <c r="W180" s="215">
        <v>0</v>
      </c>
      <c r="X180" s="215">
        <f>W180*H180</f>
        <v>0</v>
      </c>
      <c r="Y180" s="216" t="s">
        <v>21</v>
      </c>
      <c r="Z180" s="37"/>
      <c r="AA180" s="37"/>
      <c r="AB180" s="37"/>
      <c r="AC180" s="37"/>
      <c r="AD180" s="37"/>
      <c r="AE180" s="37"/>
      <c r="AR180" s="217" t="s">
        <v>143</v>
      </c>
      <c r="AT180" s="217" t="s">
        <v>220</v>
      </c>
      <c r="AU180" s="217" t="s">
        <v>88</v>
      </c>
      <c r="AY180" s="16" t="s">
        <v>136</v>
      </c>
      <c r="BE180" s="218">
        <f>IF(O180="základní",K180,0)</f>
        <v>0</v>
      </c>
      <c r="BF180" s="218">
        <f>IF(O180="snížená",K180,0)</f>
        <v>0</v>
      </c>
      <c r="BG180" s="218">
        <f>IF(O180="zákl. přenesená",K180,0)</f>
        <v>0</v>
      </c>
      <c r="BH180" s="218">
        <f>IF(O180="sníž. přenesená",K180,0)</f>
        <v>0</v>
      </c>
      <c r="BI180" s="218">
        <f>IF(O180="nulová",K180,0)</f>
        <v>0</v>
      </c>
      <c r="BJ180" s="16" t="s">
        <v>23</v>
      </c>
      <c r="BK180" s="218">
        <f>ROUND(P180*H180,2)</f>
        <v>0</v>
      </c>
      <c r="BL180" s="16" t="s">
        <v>143</v>
      </c>
      <c r="BM180" s="217" t="s">
        <v>406</v>
      </c>
    </row>
    <row r="181" s="2" customFormat="1">
      <c r="A181" s="37"/>
      <c r="B181" s="38"/>
      <c r="C181" s="39"/>
      <c r="D181" s="229" t="s">
        <v>225</v>
      </c>
      <c r="E181" s="39"/>
      <c r="F181" s="230" t="s">
        <v>407</v>
      </c>
      <c r="G181" s="39"/>
      <c r="H181" s="39"/>
      <c r="I181" s="231"/>
      <c r="J181" s="231"/>
      <c r="K181" s="39"/>
      <c r="L181" s="39"/>
      <c r="M181" s="43"/>
      <c r="N181" s="232"/>
      <c r="O181" s="233"/>
      <c r="P181" s="83"/>
      <c r="Q181" s="83"/>
      <c r="R181" s="83"/>
      <c r="S181" s="83"/>
      <c r="T181" s="83"/>
      <c r="U181" s="83"/>
      <c r="V181" s="83"/>
      <c r="W181" s="83"/>
      <c r="X181" s="83"/>
      <c r="Y181" s="84"/>
      <c r="Z181" s="37"/>
      <c r="AA181" s="37"/>
      <c r="AB181" s="37"/>
      <c r="AC181" s="37"/>
      <c r="AD181" s="37"/>
      <c r="AE181" s="37"/>
      <c r="AT181" s="16" t="s">
        <v>225</v>
      </c>
      <c r="AU181" s="16" t="s">
        <v>88</v>
      </c>
    </row>
    <row r="182" s="2" customFormat="1" ht="24.15" customHeight="1">
      <c r="A182" s="37"/>
      <c r="B182" s="38"/>
      <c r="C182" s="221" t="s">
        <v>408</v>
      </c>
      <c r="D182" s="221" t="s">
        <v>220</v>
      </c>
      <c r="E182" s="222" t="s">
        <v>409</v>
      </c>
      <c r="F182" s="223" t="s">
        <v>410</v>
      </c>
      <c r="G182" s="224" t="s">
        <v>248</v>
      </c>
      <c r="H182" s="225">
        <v>1795</v>
      </c>
      <c r="I182" s="226"/>
      <c r="J182" s="226"/>
      <c r="K182" s="227">
        <f>ROUND(P182*H182,2)</f>
        <v>0</v>
      </c>
      <c r="L182" s="223" t="s">
        <v>223</v>
      </c>
      <c r="M182" s="43"/>
      <c r="N182" s="228" t="s">
        <v>21</v>
      </c>
      <c r="O182" s="213" t="s">
        <v>48</v>
      </c>
      <c r="P182" s="214">
        <f>I182+J182</f>
        <v>0</v>
      </c>
      <c r="Q182" s="214">
        <f>ROUND(I182*H182,2)</f>
        <v>0</v>
      </c>
      <c r="R182" s="214">
        <f>ROUND(J182*H182,2)</f>
        <v>0</v>
      </c>
      <c r="S182" s="83"/>
      <c r="T182" s="215">
        <f>S182*H182</f>
        <v>0</v>
      </c>
      <c r="U182" s="215">
        <v>0</v>
      </c>
      <c r="V182" s="215">
        <f>U182*H182</f>
        <v>0</v>
      </c>
      <c r="W182" s="215">
        <v>0</v>
      </c>
      <c r="X182" s="215">
        <f>W182*H182</f>
        <v>0</v>
      </c>
      <c r="Y182" s="216" t="s">
        <v>21</v>
      </c>
      <c r="Z182" s="37"/>
      <c r="AA182" s="37"/>
      <c r="AB182" s="37"/>
      <c r="AC182" s="37"/>
      <c r="AD182" s="37"/>
      <c r="AE182" s="37"/>
      <c r="AR182" s="217" t="s">
        <v>143</v>
      </c>
      <c r="AT182" s="217" t="s">
        <v>220</v>
      </c>
      <c r="AU182" s="217" t="s">
        <v>88</v>
      </c>
      <c r="AY182" s="16" t="s">
        <v>136</v>
      </c>
      <c r="BE182" s="218">
        <f>IF(O182="základní",K182,0)</f>
        <v>0</v>
      </c>
      <c r="BF182" s="218">
        <f>IF(O182="snížená",K182,0)</f>
        <v>0</v>
      </c>
      <c r="BG182" s="218">
        <f>IF(O182="zákl. přenesená",K182,0)</f>
        <v>0</v>
      </c>
      <c r="BH182" s="218">
        <f>IF(O182="sníž. přenesená",K182,0)</f>
        <v>0</v>
      </c>
      <c r="BI182" s="218">
        <f>IF(O182="nulová",K182,0)</f>
        <v>0</v>
      </c>
      <c r="BJ182" s="16" t="s">
        <v>23</v>
      </c>
      <c r="BK182" s="218">
        <f>ROUND(P182*H182,2)</f>
        <v>0</v>
      </c>
      <c r="BL182" s="16" t="s">
        <v>143</v>
      </c>
      <c r="BM182" s="217" t="s">
        <v>411</v>
      </c>
    </row>
    <row r="183" s="2" customFormat="1">
      <c r="A183" s="37"/>
      <c r="B183" s="38"/>
      <c r="C183" s="39"/>
      <c r="D183" s="229" t="s">
        <v>225</v>
      </c>
      <c r="E183" s="39"/>
      <c r="F183" s="230" t="s">
        <v>412</v>
      </c>
      <c r="G183" s="39"/>
      <c r="H183" s="39"/>
      <c r="I183" s="231"/>
      <c r="J183" s="231"/>
      <c r="K183" s="39"/>
      <c r="L183" s="39"/>
      <c r="M183" s="43"/>
      <c r="N183" s="232"/>
      <c r="O183" s="233"/>
      <c r="P183" s="83"/>
      <c r="Q183" s="83"/>
      <c r="R183" s="83"/>
      <c r="S183" s="83"/>
      <c r="T183" s="83"/>
      <c r="U183" s="83"/>
      <c r="V183" s="83"/>
      <c r="W183" s="83"/>
      <c r="X183" s="83"/>
      <c r="Y183" s="84"/>
      <c r="Z183" s="37"/>
      <c r="AA183" s="37"/>
      <c r="AB183" s="37"/>
      <c r="AC183" s="37"/>
      <c r="AD183" s="37"/>
      <c r="AE183" s="37"/>
      <c r="AT183" s="16" t="s">
        <v>225</v>
      </c>
      <c r="AU183" s="16" t="s">
        <v>88</v>
      </c>
    </row>
    <row r="184" s="2" customFormat="1">
      <c r="A184" s="37"/>
      <c r="B184" s="38"/>
      <c r="C184" s="221" t="s">
        <v>413</v>
      </c>
      <c r="D184" s="221" t="s">
        <v>220</v>
      </c>
      <c r="E184" s="222" t="s">
        <v>414</v>
      </c>
      <c r="F184" s="223" t="s">
        <v>415</v>
      </c>
      <c r="G184" s="224" t="s">
        <v>196</v>
      </c>
      <c r="H184" s="225">
        <v>139</v>
      </c>
      <c r="I184" s="226"/>
      <c r="J184" s="226"/>
      <c r="K184" s="227">
        <f>ROUND(P184*H184,2)</f>
        <v>0</v>
      </c>
      <c r="L184" s="223" t="s">
        <v>223</v>
      </c>
      <c r="M184" s="43"/>
      <c r="N184" s="228" t="s">
        <v>21</v>
      </c>
      <c r="O184" s="213" t="s">
        <v>48</v>
      </c>
      <c r="P184" s="214">
        <f>I184+J184</f>
        <v>0</v>
      </c>
      <c r="Q184" s="214">
        <f>ROUND(I184*H184,2)</f>
        <v>0</v>
      </c>
      <c r="R184" s="214">
        <f>ROUND(J184*H184,2)</f>
        <v>0</v>
      </c>
      <c r="S184" s="83"/>
      <c r="T184" s="215">
        <f>S184*H184</f>
        <v>0</v>
      </c>
      <c r="U184" s="215">
        <v>0</v>
      </c>
      <c r="V184" s="215">
        <f>U184*H184</f>
        <v>0</v>
      </c>
      <c r="W184" s="215">
        <v>0</v>
      </c>
      <c r="X184" s="215">
        <f>W184*H184</f>
        <v>0</v>
      </c>
      <c r="Y184" s="216" t="s">
        <v>21</v>
      </c>
      <c r="Z184" s="37"/>
      <c r="AA184" s="37"/>
      <c r="AB184" s="37"/>
      <c r="AC184" s="37"/>
      <c r="AD184" s="37"/>
      <c r="AE184" s="37"/>
      <c r="AR184" s="217" t="s">
        <v>143</v>
      </c>
      <c r="AT184" s="217" t="s">
        <v>220</v>
      </c>
      <c r="AU184" s="217" t="s">
        <v>88</v>
      </c>
      <c r="AY184" s="16" t="s">
        <v>136</v>
      </c>
      <c r="BE184" s="218">
        <f>IF(O184="základní",K184,0)</f>
        <v>0</v>
      </c>
      <c r="BF184" s="218">
        <f>IF(O184="snížená",K184,0)</f>
        <v>0</v>
      </c>
      <c r="BG184" s="218">
        <f>IF(O184="zákl. přenesená",K184,0)</f>
        <v>0</v>
      </c>
      <c r="BH184" s="218">
        <f>IF(O184="sníž. přenesená",K184,0)</f>
        <v>0</v>
      </c>
      <c r="BI184" s="218">
        <f>IF(O184="nulová",K184,0)</f>
        <v>0</v>
      </c>
      <c r="BJ184" s="16" t="s">
        <v>23</v>
      </c>
      <c r="BK184" s="218">
        <f>ROUND(P184*H184,2)</f>
        <v>0</v>
      </c>
      <c r="BL184" s="16" t="s">
        <v>143</v>
      </c>
      <c r="BM184" s="217" t="s">
        <v>416</v>
      </c>
    </row>
    <row r="185" s="2" customFormat="1">
      <c r="A185" s="37"/>
      <c r="B185" s="38"/>
      <c r="C185" s="39"/>
      <c r="D185" s="229" t="s">
        <v>225</v>
      </c>
      <c r="E185" s="39"/>
      <c r="F185" s="230" t="s">
        <v>417</v>
      </c>
      <c r="G185" s="39"/>
      <c r="H185" s="39"/>
      <c r="I185" s="231"/>
      <c r="J185" s="231"/>
      <c r="K185" s="39"/>
      <c r="L185" s="39"/>
      <c r="M185" s="43"/>
      <c r="N185" s="232"/>
      <c r="O185" s="233"/>
      <c r="P185" s="83"/>
      <c r="Q185" s="83"/>
      <c r="R185" s="83"/>
      <c r="S185" s="83"/>
      <c r="T185" s="83"/>
      <c r="U185" s="83"/>
      <c r="V185" s="83"/>
      <c r="W185" s="83"/>
      <c r="X185" s="83"/>
      <c r="Y185" s="84"/>
      <c r="Z185" s="37"/>
      <c r="AA185" s="37"/>
      <c r="AB185" s="37"/>
      <c r="AC185" s="37"/>
      <c r="AD185" s="37"/>
      <c r="AE185" s="37"/>
      <c r="AT185" s="16" t="s">
        <v>225</v>
      </c>
      <c r="AU185" s="16" t="s">
        <v>88</v>
      </c>
    </row>
    <row r="186" s="2" customFormat="1">
      <c r="A186" s="37"/>
      <c r="B186" s="38"/>
      <c r="C186" s="221" t="s">
        <v>418</v>
      </c>
      <c r="D186" s="221" t="s">
        <v>220</v>
      </c>
      <c r="E186" s="222" t="s">
        <v>419</v>
      </c>
      <c r="F186" s="223" t="s">
        <v>420</v>
      </c>
      <c r="G186" s="224" t="s">
        <v>196</v>
      </c>
      <c r="H186" s="225">
        <v>446</v>
      </c>
      <c r="I186" s="226"/>
      <c r="J186" s="226"/>
      <c r="K186" s="227">
        <f>ROUND(P186*H186,2)</f>
        <v>0</v>
      </c>
      <c r="L186" s="223" t="s">
        <v>223</v>
      </c>
      <c r="M186" s="43"/>
      <c r="N186" s="228" t="s">
        <v>21</v>
      </c>
      <c r="O186" s="213" t="s">
        <v>48</v>
      </c>
      <c r="P186" s="214">
        <f>I186+J186</f>
        <v>0</v>
      </c>
      <c r="Q186" s="214">
        <f>ROUND(I186*H186,2)</f>
        <v>0</v>
      </c>
      <c r="R186" s="214">
        <f>ROUND(J186*H186,2)</f>
        <v>0</v>
      </c>
      <c r="S186" s="83"/>
      <c r="T186" s="215">
        <f>S186*H186</f>
        <v>0</v>
      </c>
      <c r="U186" s="215">
        <v>0</v>
      </c>
      <c r="V186" s="215">
        <f>U186*H186</f>
        <v>0</v>
      </c>
      <c r="W186" s="215">
        <v>0</v>
      </c>
      <c r="X186" s="215">
        <f>W186*H186</f>
        <v>0</v>
      </c>
      <c r="Y186" s="216" t="s">
        <v>21</v>
      </c>
      <c r="Z186" s="37"/>
      <c r="AA186" s="37"/>
      <c r="AB186" s="37"/>
      <c r="AC186" s="37"/>
      <c r="AD186" s="37"/>
      <c r="AE186" s="37"/>
      <c r="AR186" s="217" t="s">
        <v>143</v>
      </c>
      <c r="AT186" s="217" t="s">
        <v>220</v>
      </c>
      <c r="AU186" s="217" t="s">
        <v>88</v>
      </c>
      <c r="AY186" s="16" t="s">
        <v>136</v>
      </c>
      <c r="BE186" s="218">
        <f>IF(O186="základní",K186,0)</f>
        <v>0</v>
      </c>
      <c r="BF186" s="218">
        <f>IF(O186="snížená",K186,0)</f>
        <v>0</v>
      </c>
      <c r="BG186" s="218">
        <f>IF(O186="zákl. přenesená",K186,0)</f>
        <v>0</v>
      </c>
      <c r="BH186" s="218">
        <f>IF(O186="sníž. přenesená",K186,0)</f>
        <v>0</v>
      </c>
      <c r="BI186" s="218">
        <f>IF(O186="nulová",K186,0)</f>
        <v>0</v>
      </c>
      <c r="BJ186" s="16" t="s">
        <v>23</v>
      </c>
      <c r="BK186" s="218">
        <f>ROUND(P186*H186,2)</f>
        <v>0</v>
      </c>
      <c r="BL186" s="16" t="s">
        <v>143</v>
      </c>
      <c r="BM186" s="217" t="s">
        <v>421</v>
      </c>
    </row>
    <row r="187" s="2" customFormat="1">
      <c r="A187" s="37"/>
      <c r="B187" s="38"/>
      <c r="C187" s="39"/>
      <c r="D187" s="229" t="s">
        <v>225</v>
      </c>
      <c r="E187" s="39"/>
      <c r="F187" s="230" t="s">
        <v>422</v>
      </c>
      <c r="G187" s="39"/>
      <c r="H187" s="39"/>
      <c r="I187" s="231"/>
      <c r="J187" s="231"/>
      <c r="K187" s="39"/>
      <c r="L187" s="39"/>
      <c r="M187" s="43"/>
      <c r="N187" s="232"/>
      <c r="O187" s="233"/>
      <c r="P187" s="83"/>
      <c r="Q187" s="83"/>
      <c r="R187" s="83"/>
      <c r="S187" s="83"/>
      <c r="T187" s="83"/>
      <c r="U187" s="83"/>
      <c r="V187" s="83"/>
      <c r="W187" s="83"/>
      <c r="X187" s="83"/>
      <c r="Y187" s="84"/>
      <c r="Z187" s="37"/>
      <c r="AA187" s="37"/>
      <c r="AB187" s="37"/>
      <c r="AC187" s="37"/>
      <c r="AD187" s="37"/>
      <c r="AE187" s="37"/>
      <c r="AT187" s="16" t="s">
        <v>225</v>
      </c>
      <c r="AU187" s="16" t="s">
        <v>88</v>
      </c>
    </row>
    <row r="188" s="2" customFormat="1" ht="24.15" customHeight="1">
      <c r="A188" s="37"/>
      <c r="B188" s="38"/>
      <c r="C188" s="221" t="s">
        <v>423</v>
      </c>
      <c r="D188" s="221" t="s">
        <v>220</v>
      </c>
      <c r="E188" s="222" t="s">
        <v>424</v>
      </c>
      <c r="F188" s="223" t="s">
        <v>425</v>
      </c>
      <c r="G188" s="224" t="s">
        <v>196</v>
      </c>
      <c r="H188" s="225">
        <v>235</v>
      </c>
      <c r="I188" s="226"/>
      <c r="J188" s="226"/>
      <c r="K188" s="227">
        <f>ROUND(P188*H188,2)</f>
        <v>0</v>
      </c>
      <c r="L188" s="223" t="s">
        <v>223</v>
      </c>
      <c r="M188" s="43"/>
      <c r="N188" s="228" t="s">
        <v>21</v>
      </c>
      <c r="O188" s="213" t="s">
        <v>48</v>
      </c>
      <c r="P188" s="214">
        <f>I188+J188</f>
        <v>0</v>
      </c>
      <c r="Q188" s="214">
        <f>ROUND(I188*H188,2)</f>
        <v>0</v>
      </c>
      <c r="R188" s="214">
        <f>ROUND(J188*H188,2)</f>
        <v>0</v>
      </c>
      <c r="S188" s="83"/>
      <c r="T188" s="215">
        <f>S188*H188</f>
        <v>0</v>
      </c>
      <c r="U188" s="215">
        <v>0</v>
      </c>
      <c r="V188" s="215">
        <f>U188*H188</f>
        <v>0</v>
      </c>
      <c r="W188" s="215">
        <v>0</v>
      </c>
      <c r="X188" s="215">
        <f>W188*H188</f>
        <v>0</v>
      </c>
      <c r="Y188" s="216" t="s">
        <v>21</v>
      </c>
      <c r="Z188" s="37"/>
      <c r="AA188" s="37"/>
      <c r="AB188" s="37"/>
      <c r="AC188" s="37"/>
      <c r="AD188" s="37"/>
      <c r="AE188" s="37"/>
      <c r="AR188" s="217" t="s">
        <v>143</v>
      </c>
      <c r="AT188" s="217" t="s">
        <v>220</v>
      </c>
      <c r="AU188" s="217" t="s">
        <v>88</v>
      </c>
      <c r="AY188" s="16" t="s">
        <v>136</v>
      </c>
      <c r="BE188" s="218">
        <f>IF(O188="základní",K188,0)</f>
        <v>0</v>
      </c>
      <c r="BF188" s="218">
        <f>IF(O188="snížená",K188,0)</f>
        <v>0</v>
      </c>
      <c r="BG188" s="218">
        <f>IF(O188="zákl. přenesená",K188,0)</f>
        <v>0</v>
      </c>
      <c r="BH188" s="218">
        <f>IF(O188="sníž. přenesená",K188,0)</f>
        <v>0</v>
      </c>
      <c r="BI188" s="218">
        <f>IF(O188="nulová",K188,0)</f>
        <v>0</v>
      </c>
      <c r="BJ188" s="16" t="s">
        <v>23</v>
      </c>
      <c r="BK188" s="218">
        <f>ROUND(P188*H188,2)</f>
        <v>0</v>
      </c>
      <c r="BL188" s="16" t="s">
        <v>143</v>
      </c>
      <c r="BM188" s="217" t="s">
        <v>426</v>
      </c>
    </row>
    <row r="189" s="2" customFormat="1">
      <c r="A189" s="37"/>
      <c r="B189" s="38"/>
      <c r="C189" s="39"/>
      <c r="D189" s="229" t="s">
        <v>225</v>
      </c>
      <c r="E189" s="39"/>
      <c r="F189" s="230" t="s">
        <v>427</v>
      </c>
      <c r="G189" s="39"/>
      <c r="H189" s="39"/>
      <c r="I189" s="231"/>
      <c r="J189" s="231"/>
      <c r="K189" s="39"/>
      <c r="L189" s="39"/>
      <c r="M189" s="43"/>
      <c r="N189" s="232"/>
      <c r="O189" s="233"/>
      <c r="P189" s="83"/>
      <c r="Q189" s="83"/>
      <c r="R189" s="83"/>
      <c r="S189" s="83"/>
      <c r="T189" s="83"/>
      <c r="U189" s="83"/>
      <c r="V189" s="83"/>
      <c r="W189" s="83"/>
      <c r="X189" s="83"/>
      <c r="Y189" s="84"/>
      <c r="Z189" s="37"/>
      <c r="AA189" s="37"/>
      <c r="AB189" s="37"/>
      <c r="AC189" s="37"/>
      <c r="AD189" s="37"/>
      <c r="AE189" s="37"/>
      <c r="AT189" s="16" t="s">
        <v>225</v>
      </c>
      <c r="AU189" s="16" t="s">
        <v>88</v>
      </c>
    </row>
    <row r="190" s="2" customFormat="1" ht="24.15" customHeight="1">
      <c r="A190" s="37"/>
      <c r="B190" s="38"/>
      <c r="C190" s="221" t="s">
        <v>428</v>
      </c>
      <c r="D190" s="221" t="s">
        <v>220</v>
      </c>
      <c r="E190" s="222" t="s">
        <v>429</v>
      </c>
      <c r="F190" s="223" t="s">
        <v>430</v>
      </c>
      <c r="G190" s="224" t="s">
        <v>196</v>
      </c>
      <c r="H190" s="225">
        <v>1536</v>
      </c>
      <c r="I190" s="226"/>
      <c r="J190" s="226"/>
      <c r="K190" s="227">
        <f>ROUND(P190*H190,2)</f>
        <v>0</v>
      </c>
      <c r="L190" s="223" t="s">
        <v>223</v>
      </c>
      <c r="M190" s="43"/>
      <c r="N190" s="228" t="s">
        <v>21</v>
      </c>
      <c r="O190" s="213" t="s">
        <v>48</v>
      </c>
      <c r="P190" s="214">
        <f>I190+J190</f>
        <v>0</v>
      </c>
      <c r="Q190" s="214">
        <f>ROUND(I190*H190,2)</f>
        <v>0</v>
      </c>
      <c r="R190" s="214">
        <f>ROUND(J190*H190,2)</f>
        <v>0</v>
      </c>
      <c r="S190" s="83"/>
      <c r="T190" s="215">
        <f>S190*H190</f>
        <v>0</v>
      </c>
      <c r="U190" s="215">
        <v>0</v>
      </c>
      <c r="V190" s="215">
        <f>U190*H190</f>
        <v>0</v>
      </c>
      <c r="W190" s="215">
        <v>0</v>
      </c>
      <c r="X190" s="215">
        <f>W190*H190</f>
        <v>0</v>
      </c>
      <c r="Y190" s="216" t="s">
        <v>21</v>
      </c>
      <c r="Z190" s="37"/>
      <c r="AA190" s="37"/>
      <c r="AB190" s="37"/>
      <c r="AC190" s="37"/>
      <c r="AD190" s="37"/>
      <c r="AE190" s="37"/>
      <c r="AR190" s="217" t="s">
        <v>143</v>
      </c>
      <c r="AT190" s="217" t="s">
        <v>220</v>
      </c>
      <c r="AU190" s="217" t="s">
        <v>88</v>
      </c>
      <c r="AY190" s="16" t="s">
        <v>136</v>
      </c>
      <c r="BE190" s="218">
        <f>IF(O190="základní",K190,0)</f>
        <v>0</v>
      </c>
      <c r="BF190" s="218">
        <f>IF(O190="snížená",K190,0)</f>
        <v>0</v>
      </c>
      <c r="BG190" s="218">
        <f>IF(O190="zákl. přenesená",K190,0)</f>
        <v>0</v>
      </c>
      <c r="BH190" s="218">
        <f>IF(O190="sníž. přenesená",K190,0)</f>
        <v>0</v>
      </c>
      <c r="BI190" s="218">
        <f>IF(O190="nulová",K190,0)</f>
        <v>0</v>
      </c>
      <c r="BJ190" s="16" t="s">
        <v>23</v>
      </c>
      <c r="BK190" s="218">
        <f>ROUND(P190*H190,2)</f>
        <v>0</v>
      </c>
      <c r="BL190" s="16" t="s">
        <v>143</v>
      </c>
      <c r="BM190" s="217" t="s">
        <v>431</v>
      </c>
    </row>
    <row r="191" s="2" customFormat="1">
      <c r="A191" s="37"/>
      <c r="B191" s="38"/>
      <c r="C191" s="39"/>
      <c r="D191" s="229" t="s">
        <v>225</v>
      </c>
      <c r="E191" s="39"/>
      <c r="F191" s="230" t="s">
        <v>432</v>
      </c>
      <c r="G191" s="39"/>
      <c r="H191" s="39"/>
      <c r="I191" s="231"/>
      <c r="J191" s="231"/>
      <c r="K191" s="39"/>
      <c r="L191" s="39"/>
      <c r="M191" s="43"/>
      <c r="N191" s="232"/>
      <c r="O191" s="233"/>
      <c r="P191" s="83"/>
      <c r="Q191" s="83"/>
      <c r="R191" s="83"/>
      <c r="S191" s="83"/>
      <c r="T191" s="83"/>
      <c r="U191" s="83"/>
      <c r="V191" s="83"/>
      <c r="W191" s="83"/>
      <c r="X191" s="83"/>
      <c r="Y191" s="84"/>
      <c r="Z191" s="37"/>
      <c r="AA191" s="37"/>
      <c r="AB191" s="37"/>
      <c r="AC191" s="37"/>
      <c r="AD191" s="37"/>
      <c r="AE191" s="37"/>
      <c r="AT191" s="16" t="s">
        <v>225</v>
      </c>
      <c r="AU191" s="16" t="s">
        <v>88</v>
      </c>
    </row>
    <row r="192" s="2" customFormat="1" ht="24.15" customHeight="1">
      <c r="A192" s="37"/>
      <c r="B192" s="38"/>
      <c r="C192" s="221" t="s">
        <v>433</v>
      </c>
      <c r="D192" s="221" t="s">
        <v>220</v>
      </c>
      <c r="E192" s="222" t="s">
        <v>434</v>
      </c>
      <c r="F192" s="223" t="s">
        <v>435</v>
      </c>
      <c r="G192" s="224" t="s">
        <v>178</v>
      </c>
      <c r="H192" s="225">
        <v>12.6</v>
      </c>
      <c r="I192" s="226"/>
      <c r="J192" s="226"/>
      <c r="K192" s="227">
        <f>ROUND(P192*H192,2)</f>
        <v>0</v>
      </c>
      <c r="L192" s="223" t="s">
        <v>223</v>
      </c>
      <c r="M192" s="43"/>
      <c r="N192" s="228" t="s">
        <v>21</v>
      </c>
      <c r="O192" s="213" t="s">
        <v>48</v>
      </c>
      <c r="P192" s="214">
        <f>I192+J192</f>
        <v>0</v>
      </c>
      <c r="Q192" s="214">
        <f>ROUND(I192*H192,2)</f>
        <v>0</v>
      </c>
      <c r="R192" s="214">
        <f>ROUND(J192*H192,2)</f>
        <v>0</v>
      </c>
      <c r="S192" s="83"/>
      <c r="T192" s="215">
        <f>S192*H192</f>
        <v>0</v>
      </c>
      <c r="U192" s="215">
        <v>0</v>
      </c>
      <c r="V192" s="215">
        <f>U192*H192</f>
        <v>0</v>
      </c>
      <c r="W192" s="215">
        <v>0</v>
      </c>
      <c r="X192" s="215">
        <f>W192*H192</f>
        <v>0</v>
      </c>
      <c r="Y192" s="216" t="s">
        <v>21</v>
      </c>
      <c r="Z192" s="37"/>
      <c r="AA192" s="37"/>
      <c r="AB192" s="37"/>
      <c r="AC192" s="37"/>
      <c r="AD192" s="37"/>
      <c r="AE192" s="37"/>
      <c r="AR192" s="217" t="s">
        <v>143</v>
      </c>
      <c r="AT192" s="217" t="s">
        <v>220</v>
      </c>
      <c r="AU192" s="217" t="s">
        <v>88</v>
      </c>
      <c r="AY192" s="16" t="s">
        <v>136</v>
      </c>
      <c r="BE192" s="218">
        <f>IF(O192="základní",K192,0)</f>
        <v>0</v>
      </c>
      <c r="BF192" s="218">
        <f>IF(O192="snížená",K192,0)</f>
        <v>0</v>
      </c>
      <c r="BG192" s="218">
        <f>IF(O192="zákl. přenesená",K192,0)</f>
        <v>0</v>
      </c>
      <c r="BH192" s="218">
        <f>IF(O192="sníž. přenesená",K192,0)</f>
        <v>0</v>
      </c>
      <c r="BI192" s="218">
        <f>IF(O192="nulová",K192,0)</f>
        <v>0</v>
      </c>
      <c r="BJ192" s="16" t="s">
        <v>23</v>
      </c>
      <c r="BK192" s="218">
        <f>ROUND(P192*H192,2)</f>
        <v>0</v>
      </c>
      <c r="BL192" s="16" t="s">
        <v>143</v>
      </c>
      <c r="BM192" s="217" t="s">
        <v>436</v>
      </c>
    </row>
    <row r="193" s="2" customFormat="1">
      <c r="A193" s="37"/>
      <c r="B193" s="38"/>
      <c r="C193" s="39"/>
      <c r="D193" s="229" t="s">
        <v>225</v>
      </c>
      <c r="E193" s="39"/>
      <c r="F193" s="230" t="s">
        <v>437</v>
      </c>
      <c r="G193" s="39"/>
      <c r="H193" s="39"/>
      <c r="I193" s="231"/>
      <c r="J193" s="231"/>
      <c r="K193" s="39"/>
      <c r="L193" s="39"/>
      <c r="M193" s="43"/>
      <c r="N193" s="232"/>
      <c r="O193" s="233"/>
      <c r="P193" s="83"/>
      <c r="Q193" s="83"/>
      <c r="R193" s="83"/>
      <c r="S193" s="83"/>
      <c r="T193" s="83"/>
      <c r="U193" s="83"/>
      <c r="V193" s="83"/>
      <c r="W193" s="83"/>
      <c r="X193" s="83"/>
      <c r="Y193" s="84"/>
      <c r="Z193" s="37"/>
      <c r="AA193" s="37"/>
      <c r="AB193" s="37"/>
      <c r="AC193" s="37"/>
      <c r="AD193" s="37"/>
      <c r="AE193" s="37"/>
      <c r="AT193" s="16" t="s">
        <v>225</v>
      </c>
      <c r="AU193" s="16" t="s">
        <v>88</v>
      </c>
    </row>
    <row r="194" s="13" customFormat="1">
      <c r="A194" s="13"/>
      <c r="B194" s="234"/>
      <c r="C194" s="235"/>
      <c r="D194" s="236" t="s">
        <v>438</v>
      </c>
      <c r="E194" s="237" t="s">
        <v>21</v>
      </c>
      <c r="F194" s="238" t="s">
        <v>439</v>
      </c>
      <c r="G194" s="235"/>
      <c r="H194" s="239">
        <v>12.6</v>
      </c>
      <c r="I194" s="240"/>
      <c r="J194" s="240"/>
      <c r="K194" s="235"/>
      <c r="L194" s="235"/>
      <c r="M194" s="241"/>
      <c r="N194" s="242"/>
      <c r="O194" s="243"/>
      <c r="P194" s="243"/>
      <c r="Q194" s="243"/>
      <c r="R194" s="243"/>
      <c r="S194" s="243"/>
      <c r="T194" s="243"/>
      <c r="U194" s="243"/>
      <c r="V194" s="243"/>
      <c r="W194" s="243"/>
      <c r="X194" s="243"/>
      <c r="Y194" s="244"/>
      <c r="Z194" s="13"/>
      <c r="AA194" s="13"/>
      <c r="AB194" s="13"/>
      <c r="AC194" s="13"/>
      <c r="AD194" s="13"/>
      <c r="AE194" s="13"/>
      <c r="AT194" s="245" t="s">
        <v>438</v>
      </c>
      <c r="AU194" s="245" t="s">
        <v>88</v>
      </c>
      <c r="AV194" s="13" t="s">
        <v>88</v>
      </c>
      <c r="AW194" s="13" t="s">
        <v>5</v>
      </c>
      <c r="AX194" s="13" t="s">
        <v>23</v>
      </c>
      <c r="AY194" s="245" t="s">
        <v>136</v>
      </c>
    </row>
    <row r="195" s="2" customFormat="1" ht="24.15" customHeight="1">
      <c r="A195" s="37"/>
      <c r="B195" s="38"/>
      <c r="C195" s="221" t="s">
        <v>440</v>
      </c>
      <c r="D195" s="221" t="s">
        <v>220</v>
      </c>
      <c r="E195" s="222" t="s">
        <v>441</v>
      </c>
      <c r="F195" s="223" t="s">
        <v>442</v>
      </c>
      <c r="G195" s="224" t="s">
        <v>178</v>
      </c>
      <c r="H195" s="225">
        <v>6.4400000000000004</v>
      </c>
      <c r="I195" s="226"/>
      <c r="J195" s="226"/>
      <c r="K195" s="227">
        <f>ROUND(P195*H195,2)</f>
        <v>0</v>
      </c>
      <c r="L195" s="223" t="s">
        <v>223</v>
      </c>
      <c r="M195" s="43"/>
      <c r="N195" s="228" t="s">
        <v>21</v>
      </c>
      <c r="O195" s="213" t="s">
        <v>48</v>
      </c>
      <c r="P195" s="214">
        <f>I195+J195</f>
        <v>0</v>
      </c>
      <c r="Q195" s="214">
        <f>ROUND(I195*H195,2)</f>
        <v>0</v>
      </c>
      <c r="R195" s="214">
        <f>ROUND(J195*H195,2)</f>
        <v>0</v>
      </c>
      <c r="S195" s="83"/>
      <c r="T195" s="215">
        <f>S195*H195</f>
        <v>0</v>
      </c>
      <c r="U195" s="215">
        <v>0</v>
      </c>
      <c r="V195" s="215">
        <f>U195*H195</f>
        <v>0</v>
      </c>
      <c r="W195" s="215">
        <v>0</v>
      </c>
      <c r="X195" s="215">
        <f>W195*H195</f>
        <v>0</v>
      </c>
      <c r="Y195" s="216" t="s">
        <v>21</v>
      </c>
      <c r="Z195" s="37"/>
      <c r="AA195" s="37"/>
      <c r="AB195" s="37"/>
      <c r="AC195" s="37"/>
      <c r="AD195" s="37"/>
      <c r="AE195" s="37"/>
      <c r="AR195" s="217" t="s">
        <v>143</v>
      </c>
      <c r="AT195" s="217" t="s">
        <v>220</v>
      </c>
      <c r="AU195" s="217" t="s">
        <v>88</v>
      </c>
      <c r="AY195" s="16" t="s">
        <v>136</v>
      </c>
      <c r="BE195" s="218">
        <f>IF(O195="základní",K195,0)</f>
        <v>0</v>
      </c>
      <c r="BF195" s="218">
        <f>IF(O195="snížená",K195,0)</f>
        <v>0</v>
      </c>
      <c r="BG195" s="218">
        <f>IF(O195="zákl. přenesená",K195,0)</f>
        <v>0</v>
      </c>
      <c r="BH195" s="218">
        <f>IF(O195="sníž. přenesená",K195,0)</f>
        <v>0</v>
      </c>
      <c r="BI195" s="218">
        <f>IF(O195="nulová",K195,0)</f>
        <v>0</v>
      </c>
      <c r="BJ195" s="16" t="s">
        <v>23</v>
      </c>
      <c r="BK195" s="218">
        <f>ROUND(P195*H195,2)</f>
        <v>0</v>
      </c>
      <c r="BL195" s="16" t="s">
        <v>143</v>
      </c>
      <c r="BM195" s="217" t="s">
        <v>443</v>
      </c>
    </row>
    <row r="196" s="2" customFormat="1">
      <c r="A196" s="37"/>
      <c r="B196" s="38"/>
      <c r="C196" s="39"/>
      <c r="D196" s="229" t="s">
        <v>225</v>
      </c>
      <c r="E196" s="39"/>
      <c r="F196" s="230" t="s">
        <v>444</v>
      </c>
      <c r="G196" s="39"/>
      <c r="H196" s="39"/>
      <c r="I196" s="231"/>
      <c r="J196" s="231"/>
      <c r="K196" s="39"/>
      <c r="L196" s="39"/>
      <c r="M196" s="43"/>
      <c r="N196" s="232"/>
      <c r="O196" s="233"/>
      <c r="P196" s="83"/>
      <c r="Q196" s="83"/>
      <c r="R196" s="83"/>
      <c r="S196" s="83"/>
      <c r="T196" s="83"/>
      <c r="U196" s="83"/>
      <c r="V196" s="83"/>
      <c r="W196" s="83"/>
      <c r="X196" s="83"/>
      <c r="Y196" s="84"/>
      <c r="Z196" s="37"/>
      <c r="AA196" s="37"/>
      <c r="AB196" s="37"/>
      <c r="AC196" s="37"/>
      <c r="AD196" s="37"/>
      <c r="AE196" s="37"/>
      <c r="AT196" s="16" t="s">
        <v>225</v>
      </c>
      <c r="AU196" s="16" t="s">
        <v>88</v>
      </c>
    </row>
    <row r="197" s="2" customFormat="1">
      <c r="A197" s="37"/>
      <c r="B197" s="38"/>
      <c r="C197" s="221" t="s">
        <v>445</v>
      </c>
      <c r="D197" s="221" t="s">
        <v>220</v>
      </c>
      <c r="E197" s="222" t="s">
        <v>446</v>
      </c>
      <c r="F197" s="223" t="s">
        <v>447</v>
      </c>
      <c r="G197" s="224" t="s">
        <v>178</v>
      </c>
      <c r="H197" s="225">
        <v>51.979999999999997</v>
      </c>
      <c r="I197" s="226"/>
      <c r="J197" s="226"/>
      <c r="K197" s="227">
        <f>ROUND(P197*H197,2)</f>
        <v>0</v>
      </c>
      <c r="L197" s="223" t="s">
        <v>223</v>
      </c>
      <c r="M197" s="43"/>
      <c r="N197" s="228" t="s">
        <v>21</v>
      </c>
      <c r="O197" s="213" t="s">
        <v>48</v>
      </c>
      <c r="P197" s="214">
        <f>I197+J197</f>
        <v>0</v>
      </c>
      <c r="Q197" s="214">
        <f>ROUND(I197*H197,2)</f>
        <v>0</v>
      </c>
      <c r="R197" s="214">
        <f>ROUND(J197*H197,2)</f>
        <v>0</v>
      </c>
      <c r="S197" s="83"/>
      <c r="T197" s="215">
        <f>S197*H197</f>
        <v>0</v>
      </c>
      <c r="U197" s="215">
        <v>0</v>
      </c>
      <c r="V197" s="215">
        <f>U197*H197</f>
        <v>0</v>
      </c>
      <c r="W197" s="215">
        <v>0</v>
      </c>
      <c r="X197" s="215">
        <f>W197*H197</f>
        <v>0</v>
      </c>
      <c r="Y197" s="216" t="s">
        <v>21</v>
      </c>
      <c r="Z197" s="37"/>
      <c r="AA197" s="37"/>
      <c r="AB197" s="37"/>
      <c r="AC197" s="37"/>
      <c r="AD197" s="37"/>
      <c r="AE197" s="37"/>
      <c r="AR197" s="217" t="s">
        <v>143</v>
      </c>
      <c r="AT197" s="217" t="s">
        <v>220</v>
      </c>
      <c r="AU197" s="217" t="s">
        <v>88</v>
      </c>
      <c r="AY197" s="16" t="s">
        <v>136</v>
      </c>
      <c r="BE197" s="218">
        <f>IF(O197="základní",K197,0)</f>
        <v>0</v>
      </c>
      <c r="BF197" s="218">
        <f>IF(O197="snížená",K197,0)</f>
        <v>0</v>
      </c>
      <c r="BG197" s="218">
        <f>IF(O197="zákl. přenesená",K197,0)</f>
        <v>0</v>
      </c>
      <c r="BH197" s="218">
        <f>IF(O197="sníž. přenesená",K197,0)</f>
        <v>0</v>
      </c>
      <c r="BI197" s="218">
        <f>IF(O197="nulová",K197,0)</f>
        <v>0</v>
      </c>
      <c r="BJ197" s="16" t="s">
        <v>23</v>
      </c>
      <c r="BK197" s="218">
        <f>ROUND(P197*H197,2)</f>
        <v>0</v>
      </c>
      <c r="BL197" s="16" t="s">
        <v>143</v>
      </c>
      <c r="BM197" s="217" t="s">
        <v>448</v>
      </c>
    </row>
    <row r="198" s="2" customFormat="1">
      <c r="A198" s="37"/>
      <c r="B198" s="38"/>
      <c r="C198" s="39"/>
      <c r="D198" s="229" t="s">
        <v>225</v>
      </c>
      <c r="E198" s="39"/>
      <c r="F198" s="230" t="s">
        <v>449</v>
      </c>
      <c r="G198" s="39"/>
      <c r="H198" s="39"/>
      <c r="I198" s="231"/>
      <c r="J198" s="231"/>
      <c r="K198" s="39"/>
      <c r="L198" s="39"/>
      <c r="M198" s="43"/>
      <c r="N198" s="232"/>
      <c r="O198" s="233"/>
      <c r="P198" s="83"/>
      <c r="Q198" s="83"/>
      <c r="R198" s="83"/>
      <c r="S198" s="83"/>
      <c r="T198" s="83"/>
      <c r="U198" s="83"/>
      <c r="V198" s="83"/>
      <c r="W198" s="83"/>
      <c r="X198" s="83"/>
      <c r="Y198" s="84"/>
      <c r="Z198" s="37"/>
      <c r="AA198" s="37"/>
      <c r="AB198" s="37"/>
      <c r="AC198" s="37"/>
      <c r="AD198" s="37"/>
      <c r="AE198" s="37"/>
      <c r="AT198" s="16" t="s">
        <v>225</v>
      </c>
      <c r="AU198" s="16" t="s">
        <v>88</v>
      </c>
    </row>
    <row r="199" s="13" customFormat="1">
      <c r="A199" s="13"/>
      <c r="B199" s="234"/>
      <c r="C199" s="235"/>
      <c r="D199" s="236" t="s">
        <v>438</v>
      </c>
      <c r="E199" s="237" t="s">
        <v>21</v>
      </c>
      <c r="F199" s="238" t="s">
        <v>450</v>
      </c>
      <c r="G199" s="235"/>
      <c r="H199" s="239">
        <v>51.979999999999997</v>
      </c>
      <c r="I199" s="240"/>
      <c r="J199" s="240"/>
      <c r="K199" s="235"/>
      <c r="L199" s="235"/>
      <c r="M199" s="241"/>
      <c r="N199" s="242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4"/>
      <c r="Z199" s="13"/>
      <c r="AA199" s="13"/>
      <c r="AB199" s="13"/>
      <c r="AC199" s="13"/>
      <c r="AD199" s="13"/>
      <c r="AE199" s="13"/>
      <c r="AT199" s="245" t="s">
        <v>438</v>
      </c>
      <c r="AU199" s="245" t="s">
        <v>88</v>
      </c>
      <c r="AV199" s="13" t="s">
        <v>88</v>
      </c>
      <c r="AW199" s="13" t="s">
        <v>5</v>
      </c>
      <c r="AX199" s="13" t="s">
        <v>23</v>
      </c>
      <c r="AY199" s="245" t="s">
        <v>136</v>
      </c>
    </row>
    <row r="200" s="2" customFormat="1" ht="24.15" customHeight="1">
      <c r="A200" s="37"/>
      <c r="B200" s="38"/>
      <c r="C200" s="221" t="s">
        <v>451</v>
      </c>
      <c r="D200" s="221" t="s">
        <v>220</v>
      </c>
      <c r="E200" s="222" t="s">
        <v>452</v>
      </c>
      <c r="F200" s="223" t="s">
        <v>453</v>
      </c>
      <c r="G200" s="224" t="s">
        <v>178</v>
      </c>
      <c r="H200" s="225">
        <v>24.690000000000001</v>
      </c>
      <c r="I200" s="226"/>
      <c r="J200" s="226"/>
      <c r="K200" s="227">
        <f>ROUND(P200*H200,2)</f>
        <v>0</v>
      </c>
      <c r="L200" s="223" t="s">
        <v>223</v>
      </c>
      <c r="M200" s="43"/>
      <c r="N200" s="228" t="s">
        <v>21</v>
      </c>
      <c r="O200" s="213" t="s">
        <v>48</v>
      </c>
      <c r="P200" s="214">
        <f>I200+J200</f>
        <v>0</v>
      </c>
      <c r="Q200" s="214">
        <f>ROUND(I200*H200,2)</f>
        <v>0</v>
      </c>
      <c r="R200" s="214">
        <f>ROUND(J200*H200,2)</f>
        <v>0</v>
      </c>
      <c r="S200" s="83"/>
      <c r="T200" s="215">
        <f>S200*H200</f>
        <v>0</v>
      </c>
      <c r="U200" s="215">
        <v>0</v>
      </c>
      <c r="V200" s="215">
        <f>U200*H200</f>
        <v>0</v>
      </c>
      <c r="W200" s="215">
        <v>0</v>
      </c>
      <c r="X200" s="215">
        <f>W200*H200</f>
        <v>0</v>
      </c>
      <c r="Y200" s="216" t="s">
        <v>21</v>
      </c>
      <c r="Z200" s="37"/>
      <c r="AA200" s="37"/>
      <c r="AB200" s="37"/>
      <c r="AC200" s="37"/>
      <c r="AD200" s="37"/>
      <c r="AE200" s="37"/>
      <c r="AR200" s="217" t="s">
        <v>143</v>
      </c>
      <c r="AT200" s="217" t="s">
        <v>220</v>
      </c>
      <c r="AU200" s="217" t="s">
        <v>88</v>
      </c>
      <c r="AY200" s="16" t="s">
        <v>136</v>
      </c>
      <c r="BE200" s="218">
        <f>IF(O200="základní",K200,0)</f>
        <v>0</v>
      </c>
      <c r="BF200" s="218">
        <f>IF(O200="snížená",K200,0)</f>
        <v>0</v>
      </c>
      <c r="BG200" s="218">
        <f>IF(O200="zákl. přenesená",K200,0)</f>
        <v>0</v>
      </c>
      <c r="BH200" s="218">
        <f>IF(O200="sníž. přenesená",K200,0)</f>
        <v>0</v>
      </c>
      <c r="BI200" s="218">
        <f>IF(O200="nulová",K200,0)</f>
        <v>0</v>
      </c>
      <c r="BJ200" s="16" t="s">
        <v>23</v>
      </c>
      <c r="BK200" s="218">
        <f>ROUND(P200*H200,2)</f>
        <v>0</v>
      </c>
      <c r="BL200" s="16" t="s">
        <v>143</v>
      </c>
      <c r="BM200" s="217" t="s">
        <v>454</v>
      </c>
    </row>
    <row r="201" s="2" customFormat="1">
      <c r="A201" s="37"/>
      <c r="B201" s="38"/>
      <c r="C201" s="39"/>
      <c r="D201" s="229" t="s">
        <v>225</v>
      </c>
      <c r="E201" s="39"/>
      <c r="F201" s="230" t="s">
        <v>455</v>
      </c>
      <c r="G201" s="39"/>
      <c r="H201" s="39"/>
      <c r="I201" s="231"/>
      <c r="J201" s="231"/>
      <c r="K201" s="39"/>
      <c r="L201" s="39"/>
      <c r="M201" s="43"/>
      <c r="N201" s="232"/>
      <c r="O201" s="233"/>
      <c r="P201" s="83"/>
      <c r="Q201" s="83"/>
      <c r="R201" s="83"/>
      <c r="S201" s="83"/>
      <c r="T201" s="83"/>
      <c r="U201" s="83"/>
      <c r="V201" s="83"/>
      <c r="W201" s="83"/>
      <c r="X201" s="83"/>
      <c r="Y201" s="84"/>
      <c r="Z201" s="37"/>
      <c r="AA201" s="37"/>
      <c r="AB201" s="37"/>
      <c r="AC201" s="37"/>
      <c r="AD201" s="37"/>
      <c r="AE201" s="37"/>
      <c r="AT201" s="16" t="s">
        <v>225</v>
      </c>
      <c r="AU201" s="16" t="s">
        <v>88</v>
      </c>
    </row>
    <row r="202" s="2" customFormat="1" ht="24.15" customHeight="1">
      <c r="A202" s="37"/>
      <c r="B202" s="38"/>
      <c r="C202" s="221" t="s">
        <v>456</v>
      </c>
      <c r="D202" s="221" t="s">
        <v>220</v>
      </c>
      <c r="E202" s="222" t="s">
        <v>457</v>
      </c>
      <c r="F202" s="223" t="s">
        <v>458</v>
      </c>
      <c r="G202" s="224" t="s">
        <v>165</v>
      </c>
      <c r="H202" s="225">
        <v>303</v>
      </c>
      <c r="I202" s="226"/>
      <c r="J202" s="226"/>
      <c r="K202" s="227">
        <f>ROUND(P202*H202,2)</f>
        <v>0</v>
      </c>
      <c r="L202" s="223" t="s">
        <v>223</v>
      </c>
      <c r="M202" s="43"/>
      <c r="N202" s="228" t="s">
        <v>21</v>
      </c>
      <c r="O202" s="213" t="s">
        <v>48</v>
      </c>
      <c r="P202" s="214">
        <f>I202+J202</f>
        <v>0</v>
      </c>
      <c r="Q202" s="214">
        <f>ROUND(I202*H202,2)</f>
        <v>0</v>
      </c>
      <c r="R202" s="214">
        <f>ROUND(J202*H202,2)</f>
        <v>0</v>
      </c>
      <c r="S202" s="83"/>
      <c r="T202" s="215">
        <f>S202*H202</f>
        <v>0</v>
      </c>
      <c r="U202" s="215">
        <v>0</v>
      </c>
      <c r="V202" s="215">
        <f>U202*H202</f>
        <v>0</v>
      </c>
      <c r="W202" s="215">
        <v>0</v>
      </c>
      <c r="X202" s="215">
        <f>W202*H202</f>
        <v>0</v>
      </c>
      <c r="Y202" s="216" t="s">
        <v>21</v>
      </c>
      <c r="Z202" s="37"/>
      <c r="AA202" s="37"/>
      <c r="AB202" s="37"/>
      <c r="AC202" s="37"/>
      <c r="AD202" s="37"/>
      <c r="AE202" s="37"/>
      <c r="AR202" s="217" t="s">
        <v>143</v>
      </c>
      <c r="AT202" s="217" t="s">
        <v>220</v>
      </c>
      <c r="AU202" s="217" t="s">
        <v>88</v>
      </c>
      <c r="AY202" s="16" t="s">
        <v>136</v>
      </c>
      <c r="BE202" s="218">
        <f>IF(O202="základní",K202,0)</f>
        <v>0</v>
      </c>
      <c r="BF202" s="218">
        <f>IF(O202="snížená",K202,0)</f>
        <v>0</v>
      </c>
      <c r="BG202" s="218">
        <f>IF(O202="zákl. přenesená",K202,0)</f>
        <v>0</v>
      </c>
      <c r="BH202" s="218">
        <f>IF(O202="sníž. přenesená",K202,0)</f>
        <v>0</v>
      </c>
      <c r="BI202" s="218">
        <f>IF(O202="nulová",K202,0)</f>
        <v>0</v>
      </c>
      <c r="BJ202" s="16" t="s">
        <v>23</v>
      </c>
      <c r="BK202" s="218">
        <f>ROUND(P202*H202,2)</f>
        <v>0</v>
      </c>
      <c r="BL202" s="16" t="s">
        <v>143</v>
      </c>
      <c r="BM202" s="217" t="s">
        <v>459</v>
      </c>
    </row>
    <row r="203" s="2" customFormat="1">
      <c r="A203" s="37"/>
      <c r="B203" s="38"/>
      <c r="C203" s="39"/>
      <c r="D203" s="229" t="s">
        <v>225</v>
      </c>
      <c r="E203" s="39"/>
      <c r="F203" s="230" t="s">
        <v>460</v>
      </c>
      <c r="G203" s="39"/>
      <c r="H203" s="39"/>
      <c r="I203" s="231"/>
      <c r="J203" s="231"/>
      <c r="K203" s="39"/>
      <c r="L203" s="39"/>
      <c r="M203" s="43"/>
      <c r="N203" s="232"/>
      <c r="O203" s="233"/>
      <c r="P203" s="83"/>
      <c r="Q203" s="83"/>
      <c r="R203" s="83"/>
      <c r="S203" s="83"/>
      <c r="T203" s="83"/>
      <c r="U203" s="83"/>
      <c r="V203" s="83"/>
      <c r="W203" s="83"/>
      <c r="X203" s="83"/>
      <c r="Y203" s="84"/>
      <c r="Z203" s="37"/>
      <c r="AA203" s="37"/>
      <c r="AB203" s="37"/>
      <c r="AC203" s="37"/>
      <c r="AD203" s="37"/>
      <c r="AE203" s="37"/>
      <c r="AT203" s="16" t="s">
        <v>225</v>
      </c>
      <c r="AU203" s="16" t="s">
        <v>88</v>
      </c>
    </row>
    <row r="204" s="2" customFormat="1" ht="24.15" customHeight="1">
      <c r="A204" s="37"/>
      <c r="B204" s="38"/>
      <c r="C204" s="221" t="s">
        <v>461</v>
      </c>
      <c r="D204" s="221" t="s">
        <v>220</v>
      </c>
      <c r="E204" s="222" t="s">
        <v>462</v>
      </c>
      <c r="F204" s="223" t="s">
        <v>463</v>
      </c>
      <c r="G204" s="224" t="s">
        <v>165</v>
      </c>
      <c r="H204" s="225">
        <v>303</v>
      </c>
      <c r="I204" s="226"/>
      <c r="J204" s="226"/>
      <c r="K204" s="227">
        <f>ROUND(P204*H204,2)</f>
        <v>0</v>
      </c>
      <c r="L204" s="223" t="s">
        <v>223</v>
      </c>
      <c r="M204" s="43"/>
      <c r="N204" s="228" t="s">
        <v>21</v>
      </c>
      <c r="O204" s="213" t="s">
        <v>48</v>
      </c>
      <c r="P204" s="214">
        <f>I204+J204</f>
        <v>0</v>
      </c>
      <c r="Q204" s="214">
        <f>ROUND(I204*H204,2)</f>
        <v>0</v>
      </c>
      <c r="R204" s="214">
        <f>ROUND(J204*H204,2)</f>
        <v>0</v>
      </c>
      <c r="S204" s="83"/>
      <c r="T204" s="215">
        <f>S204*H204</f>
        <v>0</v>
      </c>
      <c r="U204" s="215">
        <v>0</v>
      </c>
      <c r="V204" s="215">
        <f>U204*H204</f>
        <v>0</v>
      </c>
      <c r="W204" s="215">
        <v>0</v>
      </c>
      <c r="X204" s="215">
        <f>W204*H204</f>
        <v>0</v>
      </c>
      <c r="Y204" s="216" t="s">
        <v>21</v>
      </c>
      <c r="Z204" s="37"/>
      <c r="AA204" s="37"/>
      <c r="AB204" s="37"/>
      <c r="AC204" s="37"/>
      <c r="AD204" s="37"/>
      <c r="AE204" s="37"/>
      <c r="AR204" s="217" t="s">
        <v>143</v>
      </c>
      <c r="AT204" s="217" t="s">
        <v>220</v>
      </c>
      <c r="AU204" s="217" t="s">
        <v>88</v>
      </c>
      <c r="AY204" s="16" t="s">
        <v>136</v>
      </c>
      <c r="BE204" s="218">
        <f>IF(O204="základní",K204,0)</f>
        <v>0</v>
      </c>
      <c r="BF204" s="218">
        <f>IF(O204="snížená",K204,0)</f>
        <v>0</v>
      </c>
      <c r="BG204" s="218">
        <f>IF(O204="zákl. přenesená",K204,0)</f>
        <v>0</v>
      </c>
      <c r="BH204" s="218">
        <f>IF(O204="sníž. přenesená",K204,0)</f>
        <v>0</v>
      </c>
      <c r="BI204" s="218">
        <f>IF(O204="nulová",K204,0)</f>
        <v>0</v>
      </c>
      <c r="BJ204" s="16" t="s">
        <v>23</v>
      </c>
      <c r="BK204" s="218">
        <f>ROUND(P204*H204,2)</f>
        <v>0</v>
      </c>
      <c r="BL204" s="16" t="s">
        <v>143</v>
      </c>
      <c r="BM204" s="217" t="s">
        <v>464</v>
      </c>
    </row>
    <row r="205" s="2" customFormat="1">
      <c r="A205" s="37"/>
      <c r="B205" s="38"/>
      <c r="C205" s="39"/>
      <c r="D205" s="229" t="s">
        <v>225</v>
      </c>
      <c r="E205" s="39"/>
      <c r="F205" s="230" t="s">
        <v>465</v>
      </c>
      <c r="G205" s="39"/>
      <c r="H205" s="39"/>
      <c r="I205" s="231"/>
      <c r="J205" s="231"/>
      <c r="K205" s="39"/>
      <c r="L205" s="39"/>
      <c r="M205" s="43"/>
      <c r="N205" s="232"/>
      <c r="O205" s="233"/>
      <c r="P205" s="83"/>
      <c r="Q205" s="83"/>
      <c r="R205" s="83"/>
      <c r="S205" s="83"/>
      <c r="T205" s="83"/>
      <c r="U205" s="83"/>
      <c r="V205" s="83"/>
      <c r="W205" s="83"/>
      <c r="X205" s="83"/>
      <c r="Y205" s="84"/>
      <c r="Z205" s="37"/>
      <c r="AA205" s="37"/>
      <c r="AB205" s="37"/>
      <c r="AC205" s="37"/>
      <c r="AD205" s="37"/>
      <c r="AE205" s="37"/>
      <c r="AT205" s="16" t="s">
        <v>225</v>
      </c>
      <c r="AU205" s="16" t="s">
        <v>88</v>
      </c>
    </row>
    <row r="206" s="2" customFormat="1" ht="24.15" customHeight="1">
      <c r="A206" s="37"/>
      <c r="B206" s="38"/>
      <c r="C206" s="221" t="s">
        <v>466</v>
      </c>
      <c r="D206" s="221" t="s">
        <v>220</v>
      </c>
      <c r="E206" s="222" t="s">
        <v>467</v>
      </c>
      <c r="F206" s="223" t="s">
        <v>468</v>
      </c>
      <c r="G206" s="224" t="s">
        <v>165</v>
      </c>
      <c r="H206" s="225">
        <v>1818</v>
      </c>
      <c r="I206" s="226"/>
      <c r="J206" s="226"/>
      <c r="K206" s="227">
        <f>ROUND(P206*H206,2)</f>
        <v>0</v>
      </c>
      <c r="L206" s="223" t="s">
        <v>223</v>
      </c>
      <c r="M206" s="43"/>
      <c r="N206" s="228" t="s">
        <v>21</v>
      </c>
      <c r="O206" s="213" t="s">
        <v>48</v>
      </c>
      <c r="P206" s="214">
        <f>I206+J206</f>
        <v>0</v>
      </c>
      <c r="Q206" s="214">
        <f>ROUND(I206*H206,2)</f>
        <v>0</v>
      </c>
      <c r="R206" s="214">
        <f>ROUND(J206*H206,2)</f>
        <v>0</v>
      </c>
      <c r="S206" s="83"/>
      <c r="T206" s="215">
        <f>S206*H206</f>
        <v>0</v>
      </c>
      <c r="U206" s="215">
        <v>0</v>
      </c>
      <c r="V206" s="215">
        <f>U206*H206</f>
        <v>0</v>
      </c>
      <c r="W206" s="215">
        <v>0</v>
      </c>
      <c r="X206" s="215">
        <f>W206*H206</f>
        <v>0</v>
      </c>
      <c r="Y206" s="216" t="s">
        <v>21</v>
      </c>
      <c r="Z206" s="37"/>
      <c r="AA206" s="37"/>
      <c r="AB206" s="37"/>
      <c r="AC206" s="37"/>
      <c r="AD206" s="37"/>
      <c r="AE206" s="37"/>
      <c r="AR206" s="217" t="s">
        <v>143</v>
      </c>
      <c r="AT206" s="217" t="s">
        <v>220</v>
      </c>
      <c r="AU206" s="217" t="s">
        <v>88</v>
      </c>
      <c r="AY206" s="16" t="s">
        <v>136</v>
      </c>
      <c r="BE206" s="218">
        <f>IF(O206="základní",K206,0)</f>
        <v>0</v>
      </c>
      <c r="BF206" s="218">
        <f>IF(O206="snížená",K206,0)</f>
        <v>0</v>
      </c>
      <c r="BG206" s="218">
        <f>IF(O206="zákl. přenesená",K206,0)</f>
        <v>0</v>
      </c>
      <c r="BH206" s="218">
        <f>IF(O206="sníž. přenesená",K206,0)</f>
        <v>0</v>
      </c>
      <c r="BI206" s="218">
        <f>IF(O206="nulová",K206,0)</f>
        <v>0</v>
      </c>
      <c r="BJ206" s="16" t="s">
        <v>23</v>
      </c>
      <c r="BK206" s="218">
        <f>ROUND(P206*H206,2)</f>
        <v>0</v>
      </c>
      <c r="BL206" s="16" t="s">
        <v>143</v>
      </c>
      <c r="BM206" s="217" t="s">
        <v>469</v>
      </c>
    </row>
    <row r="207" s="2" customFormat="1">
      <c r="A207" s="37"/>
      <c r="B207" s="38"/>
      <c r="C207" s="39"/>
      <c r="D207" s="229" t="s">
        <v>225</v>
      </c>
      <c r="E207" s="39"/>
      <c r="F207" s="230" t="s">
        <v>470</v>
      </c>
      <c r="G207" s="39"/>
      <c r="H207" s="39"/>
      <c r="I207" s="231"/>
      <c r="J207" s="231"/>
      <c r="K207" s="39"/>
      <c r="L207" s="39"/>
      <c r="M207" s="43"/>
      <c r="N207" s="232"/>
      <c r="O207" s="233"/>
      <c r="P207" s="83"/>
      <c r="Q207" s="83"/>
      <c r="R207" s="83"/>
      <c r="S207" s="83"/>
      <c r="T207" s="83"/>
      <c r="U207" s="83"/>
      <c r="V207" s="83"/>
      <c r="W207" s="83"/>
      <c r="X207" s="83"/>
      <c r="Y207" s="84"/>
      <c r="Z207" s="37"/>
      <c r="AA207" s="37"/>
      <c r="AB207" s="37"/>
      <c r="AC207" s="37"/>
      <c r="AD207" s="37"/>
      <c r="AE207" s="37"/>
      <c r="AT207" s="16" t="s">
        <v>225</v>
      </c>
      <c r="AU207" s="16" t="s">
        <v>88</v>
      </c>
    </row>
    <row r="208" s="2" customFormat="1" ht="16.5" customHeight="1">
      <c r="A208" s="37"/>
      <c r="B208" s="38"/>
      <c r="C208" s="221" t="s">
        <v>471</v>
      </c>
      <c r="D208" s="221" t="s">
        <v>220</v>
      </c>
      <c r="E208" s="222" t="s">
        <v>472</v>
      </c>
      <c r="F208" s="223" t="s">
        <v>473</v>
      </c>
      <c r="G208" s="224" t="s">
        <v>165</v>
      </c>
      <c r="H208" s="225">
        <v>372</v>
      </c>
      <c r="I208" s="226"/>
      <c r="J208" s="226"/>
      <c r="K208" s="227">
        <f>ROUND(P208*H208,2)</f>
        <v>0</v>
      </c>
      <c r="L208" s="223" t="s">
        <v>21</v>
      </c>
      <c r="M208" s="43"/>
      <c r="N208" s="228" t="s">
        <v>21</v>
      </c>
      <c r="O208" s="213" t="s">
        <v>48</v>
      </c>
      <c r="P208" s="214">
        <f>I208+J208</f>
        <v>0</v>
      </c>
      <c r="Q208" s="214">
        <f>ROUND(I208*H208,2)</f>
        <v>0</v>
      </c>
      <c r="R208" s="214">
        <f>ROUND(J208*H208,2)</f>
        <v>0</v>
      </c>
      <c r="S208" s="83"/>
      <c r="T208" s="215">
        <f>S208*H208</f>
        <v>0</v>
      </c>
      <c r="U208" s="215">
        <v>0</v>
      </c>
      <c r="V208" s="215">
        <f>U208*H208</f>
        <v>0</v>
      </c>
      <c r="W208" s="215">
        <v>0</v>
      </c>
      <c r="X208" s="215">
        <f>W208*H208</f>
        <v>0</v>
      </c>
      <c r="Y208" s="216" t="s">
        <v>21</v>
      </c>
      <c r="Z208" s="37"/>
      <c r="AA208" s="37"/>
      <c r="AB208" s="37"/>
      <c r="AC208" s="37"/>
      <c r="AD208" s="37"/>
      <c r="AE208" s="37"/>
      <c r="AR208" s="217" t="s">
        <v>143</v>
      </c>
      <c r="AT208" s="217" t="s">
        <v>220</v>
      </c>
      <c r="AU208" s="217" t="s">
        <v>88</v>
      </c>
      <c r="AY208" s="16" t="s">
        <v>136</v>
      </c>
      <c r="BE208" s="218">
        <f>IF(O208="základní",K208,0)</f>
        <v>0</v>
      </c>
      <c r="BF208" s="218">
        <f>IF(O208="snížená",K208,0)</f>
        <v>0</v>
      </c>
      <c r="BG208" s="218">
        <f>IF(O208="zákl. přenesená",K208,0)</f>
        <v>0</v>
      </c>
      <c r="BH208" s="218">
        <f>IF(O208="sníž. přenesená",K208,0)</f>
        <v>0</v>
      </c>
      <c r="BI208" s="218">
        <f>IF(O208="nulová",K208,0)</f>
        <v>0</v>
      </c>
      <c r="BJ208" s="16" t="s">
        <v>23</v>
      </c>
      <c r="BK208" s="218">
        <f>ROUND(P208*H208,2)</f>
        <v>0</v>
      </c>
      <c r="BL208" s="16" t="s">
        <v>143</v>
      </c>
      <c r="BM208" s="217" t="s">
        <v>474</v>
      </c>
    </row>
    <row r="209" s="2" customFormat="1" ht="16.5" customHeight="1">
      <c r="A209" s="37"/>
      <c r="B209" s="38"/>
      <c r="C209" s="221" t="s">
        <v>475</v>
      </c>
      <c r="D209" s="221" t="s">
        <v>220</v>
      </c>
      <c r="E209" s="222" t="s">
        <v>476</v>
      </c>
      <c r="F209" s="223" t="s">
        <v>477</v>
      </c>
      <c r="G209" s="224" t="s">
        <v>160</v>
      </c>
      <c r="H209" s="225">
        <v>900</v>
      </c>
      <c r="I209" s="226"/>
      <c r="J209" s="226"/>
      <c r="K209" s="227">
        <f>ROUND(P209*H209,2)</f>
        <v>0</v>
      </c>
      <c r="L209" s="223" t="s">
        <v>21</v>
      </c>
      <c r="M209" s="43"/>
      <c r="N209" s="228" t="s">
        <v>21</v>
      </c>
      <c r="O209" s="213" t="s">
        <v>48</v>
      </c>
      <c r="P209" s="214">
        <f>I209+J209</f>
        <v>0</v>
      </c>
      <c r="Q209" s="214">
        <f>ROUND(I209*H209,2)</f>
        <v>0</v>
      </c>
      <c r="R209" s="214">
        <f>ROUND(J209*H209,2)</f>
        <v>0</v>
      </c>
      <c r="S209" s="83"/>
      <c r="T209" s="215">
        <f>S209*H209</f>
        <v>0</v>
      </c>
      <c r="U209" s="215">
        <v>0</v>
      </c>
      <c r="V209" s="215">
        <f>U209*H209</f>
        <v>0</v>
      </c>
      <c r="W209" s="215">
        <v>0</v>
      </c>
      <c r="X209" s="215">
        <f>W209*H209</f>
        <v>0</v>
      </c>
      <c r="Y209" s="216" t="s">
        <v>21</v>
      </c>
      <c r="Z209" s="37"/>
      <c r="AA209" s="37"/>
      <c r="AB209" s="37"/>
      <c r="AC209" s="37"/>
      <c r="AD209" s="37"/>
      <c r="AE209" s="37"/>
      <c r="AR209" s="217" t="s">
        <v>143</v>
      </c>
      <c r="AT209" s="217" t="s">
        <v>220</v>
      </c>
      <c r="AU209" s="217" t="s">
        <v>88</v>
      </c>
      <c r="AY209" s="16" t="s">
        <v>136</v>
      </c>
      <c r="BE209" s="218">
        <f>IF(O209="základní",K209,0)</f>
        <v>0</v>
      </c>
      <c r="BF209" s="218">
        <f>IF(O209="snížená",K209,0)</f>
        <v>0</v>
      </c>
      <c r="BG209" s="218">
        <f>IF(O209="zákl. přenesená",K209,0)</f>
        <v>0</v>
      </c>
      <c r="BH209" s="218">
        <f>IF(O209="sníž. přenesená",K209,0)</f>
        <v>0</v>
      </c>
      <c r="BI209" s="218">
        <f>IF(O209="nulová",K209,0)</f>
        <v>0</v>
      </c>
      <c r="BJ209" s="16" t="s">
        <v>23</v>
      </c>
      <c r="BK209" s="218">
        <f>ROUND(P209*H209,2)</f>
        <v>0</v>
      </c>
      <c r="BL209" s="16" t="s">
        <v>143</v>
      </c>
      <c r="BM209" s="217" t="s">
        <v>478</v>
      </c>
    </row>
    <row r="210" s="12" customFormat="1" ht="22.8" customHeight="1">
      <c r="A210" s="12"/>
      <c r="B210" s="188"/>
      <c r="C210" s="189"/>
      <c r="D210" s="190" t="s">
        <v>78</v>
      </c>
      <c r="E210" s="219" t="s">
        <v>479</v>
      </c>
      <c r="F210" s="219" t="s">
        <v>480</v>
      </c>
      <c r="G210" s="189"/>
      <c r="H210" s="189"/>
      <c r="I210" s="192"/>
      <c r="J210" s="192"/>
      <c r="K210" s="220">
        <f>BK210</f>
        <v>0</v>
      </c>
      <c r="L210" s="189"/>
      <c r="M210" s="194"/>
      <c r="N210" s="195"/>
      <c r="O210" s="196"/>
      <c r="P210" s="196"/>
      <c r="Q210" s="197">
        <f>SUM(Q211:Q212)</f>
        <v>0</v>
      </c>
      <c r="R210" s="197">
        <f>SUM(R211:R212)</f>
        <v>0</v>
      </c>
      <c r="S210" s="196"/>
      <c r="T210" s="198">
        <f>SUM(T211:T212)</f>
        <v>0</v>
      </c>
      <c r="U210" s="196"/>
      <c r="V210" s="198">
        <f>SUM(V211:V212)</f>
        <v>0</v>
      </c>
      <c r="W210" s="196"/>
      <c r="X210" s="198">
        <f>SUM(X211:X212)</f>
        <v>0</v>
      </c>
      <c r="Y210" s="199"/>
      <c r="Z210" s="12"/>
      <c r="AA210" s="12"/>
      <c r="AB210" s="12"/>
      <c r="AC210" s="12"/>
      <c r="AD210" s="12"/>
      <c r="AE210" s="12"/>
      <c r="AR210" s="200" t="s">
        <v>23</v>
      </c>
      <c r="AT210" s="201" t="s">
        <v>78</v>
      </c>
      <c r="AU210" s="201" t="s">
        <v>23</v>
      </c>
      <c r="AY210" s="200" t="s">
        <v>136</v>
      </c>
      <c r="BK210" s="202">
        <f>SUM(BK211:BK212)</f>
        <v>0</v>
      </c>
    </row>
    <row r="211" s="2" customFormat="1" ht="24.15" customHeight="1">
      <c r="A211" s="37"/>
      <c r="B211" s="38"/>
      <c r="C211" s="221" t="s">
        <v>481</v>
      </c>
      <c r="D211" s="221" t="s">
        <v>220</v>
      </c>
      <c r="E211" s="222" t="s">
        <v>482</v>
      </c>
      <c r="F211" s="223" t="s">
        <v>483</v>
      </c>
      <c r="G211" s="224" t="s">
        <v>484</v>
      </c>
      <c r="H211" s="225">
        <v>528.07000000000005</v>
      </c>
      <c r="I211" s="226"/>
      <c r="J211" s="226"/>
      <c r="K211" s="227">
        <f>ROUND(P211*H211,2)</f>
        <v>0</v>
      </c>
      <c r="L211" s="223" t="s">
        <v>223</v>
      </c>
      <c r="M211" s="43"/>
      <c r="N211" s="228" t="s">
        <v>21</v>
      </c>
      <c r="O211" s="213" t="s">
        <v>48</v>
      </c>
      <c r="P211" s="214">
        <f>I211+J211</f>
        <v>0</v>
      </c>
      <c r="Q211" s="214">
        <f>ROUND(I211*H211,2)</f>
        <v>0</v>
      </c>
      <c r="R211" s="214">
        <f>ROUND(J211*H211,2)</f>
        <v>0</v>
      </c>
      <c r="S211" s="83"/>
      <c r="T211" s="215">
        <f>S211*H211</f>
        <v>0</v>
      </c>
      <c r="U211" s="215">
        <v>0</v>
      </c>
      <c r="V211" s="215">
        <f>U211*H211</f>
        <v>0</v>
      </c>
      <c r="W211" s="215">
        <v>0</v>
      </c>
      <c r="X211" s="215">
        <f>W211*H211</f>
        <v>0</v>
      </c>
      <c r="Y211" s="216" t="s">
        <v>21</v>
      </c>
      <c r="Z211" s="37"/>
      <c r="AA211" s="37"/>
      <c r="AB211" s="37"/>
      <c r="AC211" s="37"/>
      <c r="AD211" s="37"/>
      <c r="AE211" s="37"/>
      <c r="AR211" s="217" t="s">
        <v>143</v>
      </c>
      <c r="AT211" s="217" t="s">
        <v>220</v>
      </c>
      <c r="AU211" s="217" t="s">
        <v>88</v>
      </c>
      <c r="AY211" s="16" t="s">
        <v>136</v>
      </c>
      <c r="BE211" s="218">
        <f>IF(O211="základní",K211,0)</f>
        <v>0</v>
      </c>
      <c r="BF211" s="218">
        <f>IF(O211="snížená",K211,0)</f>
        <v>0</v>
      </c>
      <c r="BG211" s="218">
        <f>IF(O211="zákl. přenesená",K211,0)</f>
        <v>0</v>
      </c>
      <c r="BH211" s="218">
        <f>IF(O211="sníž. přenesená",K211,0)</f>
        <v>0</v>
      </c>
      <c r="BI211" s="218">
        <f>IF(O211="nulová",K211,0)</f>
        <v>0</v>
      </c>
      <c r="BJ211" s="16" t="s">
        <v>23</v>
      </c>
      <c r="BK211" s="218">
        <f>ROUND(P211*H211,2)</f>
        <v>0</v>
      </c>
      <c r="BL211" s="16" t="s">
        <v>143</v>
      </c>
      <c r="BM211" s="217" t="s">
        <v>485</v>
      </c>
    </row>
    <row r="212" s="2" customFormat="1">
      <c r="A212" s="37"/>
      <c r="B212" s="38"/>
      <c r="C212" s="39"/>
      <c r="D212" s="229" t="s">
        <v>225</v>
      </c>
      <c r="E212" s="39"/>
      <c r="F212" s="230" t="s">
        <v>486</v>
      </c>
      <c r="G212" s="39"/>
      <c r="H212" s="39"/>
      <c r="I212" s="231"/>
      <c r="J212" s="231"/>
      <c r="K212" s="39"/>
      <c r="L212" s="39"/>
      <c r="M212" s="43"/>
      <c r="N212" s="232"/>
      <c r="O212" s="233"/>
      <c r="P212" s="83"/>
      <c r="Q212" s="83"/>
      <c r="R212" s="83"/>
      <c r="S212" s="83"/>
      <c r="T212" s="83"/>
      <c r="U212" s="83"/>
      <c r="V212" s="83"/>
      <c r="W212" s="83"/>
      <c r="X212" s="83"/>
      <c r="Y212" s="84"/>
      <c r="Z212" s="37"/>
      <c r="AA212" s="37"/>
      <c r="AB212" s="37"/>
      <c r="AC212" s="37"/>
      <c r="AD212" s="37"/>
      <c r="AE212" s="37"/>
      <c r="AT212" s="16" t="s">
        <v>225</v>
      </c>
      <c r="AU212" s="16" t="s">
        <v>88</v>
      </c>
    </row>
    <row r="213" s="12" customFormat="1" ht="25.92" customHeight="1">
      <c r="A213" s="12"/>
      <c r="B213" s="188"/>
      <c r="C213" s="189"/>
      <c r="D213" s="190" t="s">
        <v>78</v>
      </c>
      <c r="E213" s="191" t="s">
        <v>487</v>
      </c>
      <c r="F213" s="191" t="s">
        <v>488</v>
      </c>
      <c r="G213" s="189"/>
      <c r="H213" s="189"/>
      <c r="I213" s="192"/>
      <c r="J213" s="192"/>
      <c r="K213" s="193">
        <f>BK213</f>
        <v>0</v>
      </c>
      <c r="L213" s="189"/>
      <c r="M213" s="194"/>
      <c r="N213" s="195"/>
      <c r="O213" s="196"/>
      <c r="P213" s="196"/>
      <c r="Q213" s="197">
        <f>SUM(Q214:Q216)</f>
        <v>0</v>
      </c>
      <c r="R213" s="197">
        <f>SUM(R214:R216)</f>
        <v>0</v>
      </c>
      <c r="S213" s="196"/>
      <c r="T213" s="198">
        <f>SUM(T214:T216)</f>
        <v>0</v>
      </c>
      <c r="U213" s="196"/>
      <c r="V213" s="198">
        <f>SUM(V214:V216)</f>
        <v>0</v>
      </c>
      <c r="W213" s="196"/>
      <c r="X213" s="198">
        <f>SUM(X214:X216)</f>
        <v>0</v>
      </c>
      <c r="Y213" s="199"/>
      <c r="Z213" s="12"/>
      <c r="AA213" s="12"/>
      <c r="AB213" s="12"/>
      <c r="AC213" s="12"/>
      <c r="AD213" s="12"/>
      <c r="AE213" s="12"/>
      <c r="AR213" s="200" t="s">
        <v>231</v>
      </c>
      <c r="AT213" s="201" t="s">
        <v>78</v>
      </c>
      <c r="AU213" s="201" t="s">
        <v>79</v>
      </c>
      <c r="AY213" s="200" t="s">
        <v>136</v>
      </c>
      <c r="BK213" s="202">
        <f>SUM(BK214:BK216)</f>
        <v>0</v>
      </c>
    </row>
    <row r="214" s="2" customFormat="1" ht="16.5" customHeight="1">
      <c r="A214" s="37"/>
      <c r="B214" s="38"/>
      <c r="C214" s="221" t="s">
        <v>489</v>
      </c>
      <c r="D214" s="221" t="s">
        <v>220</v>
      </c>
      <c r="E214" s="222" t="s">
        <v>490</v>
      </c>
      <c r="F214" s="223" t="s">
        <v>491</v>
      </c>
      <c r="G214" s="224" t="s">
        <v>492</v>
      </c>
      <c r="H214" s="225">
        <v>1</v>
      </c>
      <c r="I214" s="226"/>
      <c r="J214" s="226"/>
      <c r="K214" s="227">
        <f>ROUND(P214*H214,2)</f>
        <v>0</v>
      </c>
      <c r="L214" s="223" t="s">
        <v>21</v>
      </c>
      <c r="M214" s="43"/>
      <c r="N214" s="228" t="s">
        <v>21</v>
      </c>
      <c r="O214" s="213" t="s">
        <v>48</v>
      </c>
      <c r="P214" s="214">
        <f>I214+J214</f>
        <v>0</v>
      </c>
      <c r="Q214" s="214">
        <f>ROUND(I214*H214,2)</f>
        <v>0</v>
      </c>
      <c r="R214" s="214">
        <f>ROUND(J214*H214,2)</f>
        <v>0</v>
      </c>
      <c r="S214" s="83"/>
      <c r="T214" s="215">
        <f>S214*H214</f>
        <v>0</v>
      </c>
      <c r="U214" s="215">
        <v>0</v>
      </c>
      <c r="V214" s="215">
        <f>U214*H214</f>
        <v>0</v>
      </c>
      <c r="W214" s="215">
        <v>0</v>
      </c>
      <c r="X214" s="215">
        <f>W214*H214</f>
        <v>0</v>
      </c>
      <c r="Y214" s="216" t="s">
        <v>21</v>
      </c>
      <c r="Z214" s="37"/>
      <c r="AA214" s="37"/>
      <c r="AB214" s="37"/>
      <c r="AC214" s="37"/>
      <c r="AD214" s="37"/>
      <c r="AE214" s="37"/>
      <c r="AR214" s="217" t="s">
        <v>493</v>
      </c>
      <c r="AT214" s="217" t="s">
        <v>220</v>
      </c>
      <c r="AU214" s="217" t="s">
        <v>23</v>
      </c>
      <c r="AY214" s="16" t="s">
        <v>136</v>
      </c>
      <c r="BE214" s="218">
        <f>IF(O214="základní",K214,0)</f>
        <v>0</v>
      </c>
      <c r="BF214" s="218">
        <f>IF(O214="snížená",K214,0)</f>
        <v>0</v>
      </c>
      <c r="BG214" s="218">
        <f>IF(O214="zákl. přenesená",K214,0)</f>
        <v>0</v>
      </c>
      <c r="BH214" s="218">
        <f>IF(O214="sníž. přenesená",K214,0)</f>
        <v>0</v>
      </c>
      <c r="BI214" s="218">
        <f>IF(O214="nulová",K214,0)</f>
        <v>0</v>
      </c>
      <c r="BJ214" s="16" t="s">
        <v>23</v>
      </c>
      <c r="BK214" s="218">
        <f>ROUND(P214*H214,2)</f>
        <v>0</v>
      </c>
      <c r="BL214" s="16" t="s">
        <v>493</v>
      </c>
      <c r="BM214" s="217" t="s">
        <v>494</v>
      </c>
    </row>
    <row r="215" s="2" customFormat="1" ht="16.5" customHeight="1">
      <c r="A215" s="37"/>
      <c r="B215" s="38"/>
      <c r="C215" s="221" t="s">
        <v>495</v>
      </c>
      <c r="D215" s="221" t="s">
        <v>220</v>
      </c>
      <c r="E215" s="222" t="s">
        <v>496</v>
      </c>
      <c r="F215" s="223" t="s">
        <v>497</v>
      </c>
      <c r="G215" s="224" t="s">
        <v>492</v>
      </c>
      <c r="H215" s="225">
        <v>1</v>
      </c>
      <c r="I215" s="226"/>
      <c r="J215" s="226"/>
      <c r="K215" s="227">
        <f>ROUND(P215*H215,2)</f>
        <v>0</v>
      </c>
      <c r="L215" s="223" t="s">
        <v>21</v>
      </c>
      <c r="M215" s="43"/>
      <c r="N215" s="228" t="s">
        <v>21</v>
      </c>
      <c r="O215" s="213" t="s">
        <v>48</v>
      </c>
      <c r="P215" s="214">
        <f>I215+J215</f>
        <v>0</v>
      </c>
      <c r="Q215" s="214">
        <f>ROUND(I215*H215,2)</f>
        <v>0</v>
      </c>
      <c r="R215" s="214">
        <f>ROUND(J215*H215,2)</f>
        <v>0</v>
      </c>
      <c r="S215" s="83"/>
      <c r="T215" s="215">
        <f>S215*H215</f>
        <v>0</v>
      </c>
      <c r="U215" s="215">
        <v>0</v>
      </c>
      <c r="V215" s="215">
        <f>U215*H215</f>
        <v>0</v>
      </c>
      <c r="W215" s="215">
        <v>0</v>
      </c>
      <c r="X215" s="215">
        <f>W215*H215</f>
        <v>0</v>
      </c>
      <c r="Y215" s="216" t="s">
        <v>21</v>
      </c>
      <c r="Z215" s="37"/>
      <c r="AA215" s="37"/>
      <c r="AB215" s="37"/>
      <c r="AC215" s="37"/>
      <c r="AD215" s="37"/>
      <c r="AE215" s="37"/>
      <c r="AR215" s="217" t="s">
        <v>493</v>
      </c>
      <c r="AT215" s="217" t="s">
        <v>220</v>
      </c>
      <c r="AU215" s="217" t="s">
        <v>23</v>
      </c>
      <c r="AY215" s="16" t="s">
        <v>136</v>
      </c>
      <c r="BE215" s="218">
        <f>IF(O215="základní",K215,0)</f>
        <v>0</v>
      </c>
      <c r="BF215" s="218">
        <f>IF(O215="snížená",K215,0)</f>
        <v>0</v>
      </c>
      <c r="BG215" s="218">
        <f>IF(O215="zákl. přenesená",K215,0)</f>
        <v>0</v>
      </c>
      <c r="BH215" s="218">
        <f>IF(O215="sníž. přenesená",K215,0)</f>
        <v>0</v>
      </c>
      <c r="BI215" s="218">
        <f>IF(O215="nulová",K215,0)</f>
        <v>0</v>
      </c>
      <c r="BJ215" s="16" t="s">
        <v>23</v>
      </c>
      <c r="BK215" s="218">
        <f>ROUND(P215*H215,2)</f>
        <v>0</v>
      </c>
      <c r="BL215" s="16" t="s">
        <v>493</v>
      </c>
      <c r="BM215" s="217" t="s">
        <v>498</v>
      </c>
    </row>
    <row r="216" s="2" customFormat="1" ht="16.5" customHeight="1">
      <c r="A216" s="37"/>
      <c r="B216" s="38"/>
      <c r="C216" s="221" t="s">
        <v>499</v>
      </c>
      <c r="D216" s="221" t="s">
        <v>220</v>
      </c>
      <c r="E216" s="222" t="s">
        <v>500</v>
      </c>
      <c r="F216" s="223" t="s">
        <v>501</v>
      </c>
      <c r="G216" s="224" t="s">
        <v>492</v>
      </c>
      <c r="H216" s="225">
        <v>1</v>
      </c>
      <c r="I216" s="226"/>
      <c r="J216" s="226"/>
      <c r="K216" s="227">
        <f>ROUND(P216*H216,2)</f>
        <v>0</v>
      </c>
      <c r="L216" s="223" t="s">
        <v>21</v>
      </c>
      <c r="M216" s="43"/>
      <c r="N216" s="246" t="s">
        <v>21</v>
      </c>
      <c r="O216" s="247" t="s">
        <v>48</v>
      </c>
      <c r="P216" s="248">
        <f>I216+J216</f>
        <v>0</v>
      </c>
      <c r="Q216" s="248">
        <f>ROUND(I216*H216,2)</f>
        <v>0</v>
      </c>
      <c r="R216" s="248">
        <f>ROUND(J216*H216,2)</f>
        <v>0</v>
      </c>
      <c r="S216" s="249"/>
      <c r="T216" s="250">
        <f>S216*H216</f>
        <v>0</v>
      </c>
      <c r="U216" s="250">
        <v>0</v>
      </c>
      <c r="V216" s="250">
        <f>U216*H216</f>
        <v>0</v>
      </c>
      <c r="W216" s="250">
        <v>0</v>
      </c>
      <c r="X216" s="250">
        <f>W216*H216</f>
        <v>0</v>
      </c>
      <c r="Y216" s="251" t="s">
        <v>21</v>
      </c>
      <c r="Z216" s="37"/>
      <c r="AA216" s="37"/>
      <c r="AB216" s="37"/>
      <c r="AC216" s="37"/>
      <c r="AD216" s="37"/>
      <c r="AE216" s="37"/>
      <c r="AR216" s="217" t="s">
        <v>493</v>
      </c>
      <c r="AT216" s="217" t="s">
        <v>220</v>
      </c>
      <c r="AU216" s="217" t="s">
        <v>23</v>
      </c>
      <c r="AY216" s="16" t="s">
        <v>136</v>
      </c>
      <c r="BE216" s="218">
        <f>IF(O216="základní",K216,0)</f>
        <v>0</v>
      </c>
      <c r="BF216" s="218">
        <f>IF(O216="snížená",K216,0)</f>
        <v>0</v>
      </c>
      <c r="BG216" s="218">
        <f>IF(O216="zákl. přenesená",K216,0)</f>
        <v>0</v>
      </c>
      <c r="BH216" s="218">
        <f>IF(O216="sníž. přenesená",K216,0)</f>
        <v>0</v>
      </c>
      <c r="BI216" s="218">
        <f>IF(O216="nulová",K216,0)</f>
        <v>0</v>
      </c>
      <c r="BJ216" s="16" t="s">
        <v>23</v>
      </c>
      <c r="BK216" s="218">
        <f>ROUND(P216*H216,2)</f>
        <v>0</v>
      </c>
      <c r="BL216" s="16" t="s">
        <v>493</v>
      </c>
      <c r="BM216" s="217" t="s">
        <v>502</v>
      </c>
    </row>
    <row r="217" s="2" customFormat="1" ht="6.96" customHeight="1">
      <c r="A217" s="37"/>
      <c r="B217" s="58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43"/>
      <c r="N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</row>
  </sheetData>
  <sheetProtection sheet="1" autoFilter="0" formatColumns="0" formatRows="0" objects="1" scenarios="1" spinCount="100000" saltValue="oKhhoi9Ph0k0D8XxK9CriYBY4TwVXNT44Oz2EEugLwhZY1JInqSkGe1bjuJ4kvmraC+7hdAxUZKenUzuWWgm4g==" hashValue="yzT6QXUyn6XqfyQO+YtQ69VpxmMBWnHDTqfDQiHKLtF2bhFowUbWqImXd8SfEh74EhsKIZuCHF9dXsFLvwMssw==" algorithmName="SHA-512" password="CC35"/>
  <autoFilter ref="C84:L216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hyperlinks>
    <hyperlink ref="F107" r:id="rId1" display="https://podminky.urs.cz/item/CS_URS_2023_01/119005131"/>
    <hyperlink ref="F109" r:id="rId2" display="https://podminky.urs.cz/item/CS_URS_2023_01/181114711"/>
    <hyperlink ref="F111" r:id="rId3" display="https://podminky.urs.cz/item/CS_URS_2023_01/181411121"/>
    <hyperlink ref="F113" r:id="rId4" display="https://podminky.urs.cz/item/CS_URS_2023_01/181411123"/>
    <hyperlink ref="F115" r:id="rId5" display="https://podminky.urs.cz/item/CS_URS_2023_01/182111111"/>
    <hyperlink ref="F117" r:id="rId6" display="https://podminky.urs.cz/item/CS_URS_2023_01/183101313"/>
    <hyperlink ref="F119" r:id="rId7" display="https://podminky.urs.cz/item/CS_URS_2023_01/183105313"/>
    <hyperlink ref="F121" r:id="rId8" display="https://podminky.urs.cz/item/CS_URS_2023_01/183151111"/>
    <hyperlink ref="F123" r:id="rId9" display="https://podminky.urs.cz/item/CS_URS_2023_01/183151115"/>
    <hyperlink ref="F125" r:id="rId10" display="https://podminky.urs.cz/item/CS_URS_2023_01/183151151"/>
    <hyperlink ref="F127" r:id="rId11" display="https://podminky.urs.cz/item/CS_URS_2023_01/183151155"/>
    <hyperlink ref="F129" r:id="rId12" display="https://podminky.urs.cz/item/CS_URS_2023_01/183403114"/>
    <hyperlink ref="F131" r:id="rId13" display="https://podminky.urs.cz/item/CS_URS_2023_01/183403151"/>
    <hyperlink ref="F133" r:id="rId14" display="https://podminky.urs.cz/item/CS_URS_2023_01/183403152"/>
    <hyperlink ref="F135" r:id="rId15" display="https://podminky.urs.cz/item/CS_URS_2023_01/183403153"/>
    <hyperlink ref="F137" r:id="rId16" display="https://podminky.urs.cz/item/CS_URS_2023_01/183403161"/>
    <hyperlink ref="F139" r:id="rId17" display="https://podminky.urs.cz/item/CS_URS_2023_01/184102111"/>
    <hyperlink ref="F141" r:id="rId18" display="https://podminky.urs.cz/item/CS_URS_2023_01/184102112"/>
    <hyperlink ref="F143" r:id="rId19" display="https://podminky.urs.cz/item/CS_URS_2023_01/184102114"/>
    <hyperlink ref="F145" r:id="rId20" display="https://podminky.urs.cz/item/CS_URS_2023_01/184102131"/>
    <hyperlink ref="F147" r:id="rId21" display="https://podminky.urs.cz/item/CS_URS_2023_01/184102132"/>
    <hyperlink ref="F149" r:id="rId22" display="https://podminky.urs.cz/item/CS_URS_2023_01/184102133"/>
    <hyperlink ref="F151" r:id="rId23" display="https://podminky.urs.cz/item/CS_URS_2023_01/184215112"/>
    <hyperlink ref="F153" r:id="rId24" display="https://podminky.urs.cz/item/CS_URS_2023_01/184215113"/>
    <hyperlink ref="F155" r:id="rId25" display="https://podminky.urs.cz/item/CS_URS_2023_01/184215133"/>
    <hyperlink ref="F157" r:id="rId26" display="https://podminky.urs.cz/item/CS_URS_2023_01/184215411"/>
    <hyperlink ref="F159" r:id="rId27" display="https://podminky.urs.cz/item/CS_URS_2023_01/184215412"/>
    <hyperlink ref="F161" r:id="rId28" display="https://podminky.urs.cz/item/CS_URS_2023_01/184215431"/>
    <hyperlink ref="F163" r:id="rId29" display="https://podminky.urs.cz/item/CS_URS_2023_01/184215432"/>
    <hyperlink ref="F165" r:id="rId30" display="https://podminky.urs.cz/item/CS_URS_2023_01/184501141"/>
    <hyperlink ref="F167" r:id="rId31" display="https://podminky.urs.cz/item/CS_URS_2023_01/184501143"/>
    <hyperlink ref="F169" r:id="rId32" display="https://podminky.urs.cz/item/CS_URS_2023_01/184813111"/>
    <hyperlink ref="F171" r:id="rId33" display="https://podminky.urs.cz/item/CS_URS_2023_01/184813125"/>
    <hyperlink ref="F173" r:id="rId34" display="https://podminky.urs.cz/item/CS_URS_2023_01/184813126"/>
    <hyperlink ref="F175" r:id="rId35" display="https://podminky.urs.cz/item/CS_URS_2023_01/184813139"/>
    <hyperlink ref="F177" r:id="rId36" display="https://podminky.urs.cz/item/CS_URS_2023_01/184813511"/>
    <hyperlink ref="F179" r:id="rId37" display="https://podminky.urs.cz/item/CS_URS_2023_01/184813513"/>
    <hyperlink ref="F181" r:id="rId38" display="https://podminky.urs.cz/item/CS_URS_2023_01/184851412"/>
    <hyperlink ref="F183" r:id="rId39" display="https://podminky.urs.cz/item/CS_URS_2023_01/184851413"/>
    <hyperlink ref="F185" r:id="rId40" display="https://podminky.urs.cz/item/CS_URS_2023_01/184911311"/>
    <hyperlink ref="F187" r:id="rId41" display="https://podminky.urs.cz/item/CS_URS_2023_01/184911313"/>
    <hyperlink ref="F189" r:id="rId42" display="https://podminky.urs.cz/item/CS_URS_2023_01/184911421"/>
    <hyperlink ref="F191" r:id="rId43" display="https://podminky.urs.cz/item/CS_URS_2023_01/184911423"/>
    <hyperlink ref="F193" r:id="rId44" display="https://podminky.urs.cz/item/CS_URS_2023_01/185802114"/>
    <hyperlink ref="F196" r:id="rId45" display="https://podminky.urs.cz/item/CS_URS_2023_01/185802115"/>
    <hyperlink ref="F198" r:id="rId46" display="https://podminky.urs.cz/item/CS_URS_2023_01/185802134"/>
    <hyperlink ref="F201" r:id="rId47" display="https://podminky.urs.cz/item/CS_URS_2023_01/185802135"/>
    <hyperlink ref="F203" r:id="rId48" display="https://podminky.urs.cz/item/CS_URS_2023_01/185804312"/>
    <hyperlink ref="F205" r:id="rId49" display="https://podminky.urs.cz/item/CS_URS_2023_01/185851121"/>
    <hyperlink ref="F207" r:id="rId50" display="https://podminky.urs.cz/item/CS_URS_2023_01/185851129"/>
    <hyperlink ref="F212" r:id="rId51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503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13. 6. 2023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ROUND(K85,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ROUND((SUM(BE85:BE131)),  2)</f>
        <v>0</v>
      </c>
      <c r="G35" s="37"/>
      <c r="H35" s="37"/>
      <c r="I35" s="148">
        <v>0.20999999999999999</v>
      </c>
      <c r="J35" s="37"/>
      <c r="K35" s="143">
        <f>ROUND(((SUM(BE85:BE131))*I35),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ROUND((SUM(BF85:BF131)),  2)</f>
        <v>0</v>
      </c>
      <c r="G36" s="37"/>
      <c r="H36" s="37"/>
      <c r="I36" s="148">
        <v>0.14999999999999999</v>
      </c>
      <c r="J36" s="37"/>
      <c r="K36" s="143">
        <f>ROUND(((SUM(BF85:BF131))*I36),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ROUND((SUM(BG85:BG131)),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ROUND((SUM(BH85:BH131)),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ROUND((SUM(BI85:BI131)),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002 - Sazenice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13. 6. 2023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Q85</f>
        <v>0</v>
      </c>
      <c r="J61" s="101">
        <f>R85</f>
        <v>0</v>
      </c>
      <c r="K61" s="101">
        <f>K85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504</v>
      </c>
      <c r="E62" s="168"/>
      <c r="F62" s="168"/>
      <c r="G62" s="168"/>
      <c r="H62" s="168"/>
      <c r="I62" s="169">
        <f>Q86</f>
        <v>0</v>
      </c>
      <c r="J62" s="169">
        <f>R86</f>
        <v>0</v>
      </c>
      <c r="K62" s="169">
        <f>K86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505</v>
      </c>
      <c r="E63" s="168"/>
      <c r="F63" s="168"/>
      <c r="G63" s="168"/>
      <c r="H63" s="168"/>
      <c r="I63" s="169">
        <f>Q87</f>
        <v>0</v>
      </c>
      <c r="J63" s="169">
        <f>R87</f>
        <v>0</v>
      </c>
      <c r="K63" s="169">
        <f>K87</f>
        <v>0</v>
      </c>
      <c r="L63" s="166"/>
      <c r="M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506</v>
      </c>
      <c r="E64" s="168"/>
      <c r="F64" s="168"/>
      <c r="G64" s="168"/>
      <c r="H64" s="168"/>
      <c r="I64" s="169">
        <f>Q90</f>
        <v>0</v>
      </c>
      <c r="J64" s="169">
        <f>R90</f>
        <v>0</v>
      </c>
      <c r="K64" s="169">
        <f>K90</f>
        <v>0</v>
      </c>
      <c r="L64" s="166"/>
      <c r="M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5"/>
      <c r="C65" s="166"/>
      <c r="D65" s="167" t="s">
        <v>507</v>
      </c>
      <c r="E65" s="168"/>
      <c r="F65" s="168"/>
      <c r="G65" s="168"/>
      <c r="H65" s="168"/>
      <c r="I65" s="169">
        <f>Q109</f>
        <v>0</v>
      </c>
      <c r="J65" s="169">
        <f>R109</f>
        <v>0</v>
      </c>
      <c r="K65" s="169">
        <f>K109</f>
        <v>0</v>
      </c>
      <c r="L65" s="166"/>
      <c r="M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116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17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0" t="str">
        <f>E7</f>
        <v>Výsadba zeleného pásu v k.ú. Zvěrotice</v>
      </c>
      <c r="F75" s="31"/>
      <c r="G75" s="31"/>
      <c r="H75" s="31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102</v>
      </c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002 - Sazenice</v>
      </c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24</v>
      </c>
      <c r="D79" s="39"/>
      <c r="E79" s="39"/>
      <c r="F79" s="26" t="str">
        <f>F12</f>
        <v>Zvěrotice</v>
      </c>
      <c r="G79" s="39"/>
      <c r="H79" s="39"/>
      <c r="I79" s="31" t="s">
        <v>26</v>
      </c>
      <c r="J79" s="71" t="str">
        <f>IF(J12="","",J12)</f>
        <v>13. 6. 2023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E15</f>
        <v>Státní pozemkový úřad, Pobočka Tábor</v>
      </c>
      <c r="G81" s="39"/>
      <c r="H81" s="39"/>
      <c r="I81" s="31" t="s">
        <v>37</v>
      </c>
      <c r="J81" s="35" t="str">
        <f>E21</f>
        <v>Ing. Věra Hrubá</v>
      </c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IF(E18="","",E18)</f>
        <v>Vyplň údaj</v>
      </c>
      <c r="G82" s="39"/>
      <c r="H82" s="39"/>
      <c r="I82" s="31" t="s">
        <v>39</v>
      </c>
      <c r="J82" s="35" t="str">
        <f>E24</f>
        <v xml:space="preserve"> </v>
      </c>
      <c r="K82" s="39"/>
      <c r="L82" s="39"/>
      <c r="M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7"/>
      <c r="B84" s="178"/>
      <c r="C84" s="179" t="s">
        <v>117</v>
      </c>
      <c r="D84" s="180" t="s">
        <v>62</v>
      </c>
      <c r="E84" s="180" t="s">
        <v>58</v>
      </c>
      <c r="F84" s="180" t="s">
        <v>59</v>
      </c>
      <c r="G84" s="180" t="s">
        <v>118</v>
      </c>
      <c r="H84" s="180" t="s">
        <v>119</v>
      </c>
      <c r="I84" s="180" t="s">
        <v>120</v>
      </c>
      <c r="J84" s="180" t="s">
        <v>121</v>
      </c>
      <c r="K84" s="180" t="s">
        <v>110</v>
      </c>
      <c r="L84" s="181" t="s">
        <v>122</v>
      </c>
      <c r="M84" s="182"/>
      <c r="N84" s="91" t="s">
        <v>21</v>
      </c>
      <c r="O84" s="92" t="s">
        <v>47</v>
      </c>
      <c r="P84" s="92" t="s">
        <v>123</v>
      </c>
      <c r="Q84" s="92" t="s">
        <v>124</v>
      </c>
      <c r="R84" s="92" t="s">
        <v>125</v>
      </c>
      <c r="S84" s="92" t="s">
        <v>126</v>
      </c>
      <c r="T84" s="92" t="s">
        <v>127</v>
      </c>
      <c r="U84" s="92" t="s">
        <v>128</v>
      </c>
      <c r="V84" s="92" t="s">
        <v>129</v>
      </c>
      <c r="W84" s="92" t="s">
        <v>130</v>
      </c>
      <c r="X84" s="92" t="s">
        <v>131</v>
      </c>
      <c r="Y84" s="93" t="s">
        <v>132</v>
      </c>
      <c r="Z84" s="177"/>
      <c r="AA84" s="177"/>
      <c r="AB84" s="177"/>
      <c r="AC84" s="177"/>
      <c r="AD84" s="177"/>
      <c r="AE84" s="177"/>
    </row>
    <row r="85" s="2" customFormat="1" ht="22.8" customHeight="1">
      <c r="A85" s="37"/>
      <c r="B85" s="38"/>
      <c r="C85" s="98" t="s">
        <v>133</v>
      </c>
      <c r="D85" s="39"/>
      <c r="E85" s="39"/>
      <c r="F85" s="39"/>
      <c r="G85" s="39"/>
      <c r="H85" s="39"/>
      <c r="I85" s="39"/>
      <c r="J85" s="39"/>
      <c r="K85" s="183">
        <f>BK85</f>
        <v>0</v>
      </c>
      <c r="L85" s="39"/>
      <c r="M85" s="43"/>
      <c r="N85" s="94"/>
      <c r="O85" s="184"/>
      <c r="P85" s="95"/>
      <c r="Q85" s="185">
        <f>Q86+Q87+Q90+Q109</f>
        <v>0</v>
      </c>
      <c r="R85" s="185">
        <f>R86+R87+R90+R109</f>
        <v>0</v>
      </c>
      <c r="S85" s="95"/>
      <c r="T85" s="186">
        <f>T86+T87+T90+T109</f>
        <v>0</v>
      </c>
      <c r="U85" s="95"/>
      <c r="V85" s="186">
        <f>V86+V87+V90+V109</f>
        <v>0</v>
      </c>
      <c r="W85" s="95"/>
      <c r="X85" s="186">
        <f>X86+X87+X90+X109</f>
        <v>0</v>
      </c>
      <c r="Y85" s="96"/>
      <c r="Z85" s="37"/>
      <c r="AA85" s="37"/>
      <c r="AB85" s="37"/>
      <c r="AC85" s="37"/>
      <c r="AD85" s="37"/>
      <c r="AE85" s="37"/>
      <c r="AT85" s="16" t="s">
        <v>78</v>
      </c>
      <c r="AU85" s="16" t="s">
        <v>111</v>
      </c>
      <c r="BK85" s="187">
        <f>BK86+BK87+BK90+BK109</f>
        <v>0</v>
      </c>
    </row>
    <row r="86" s="12" customFormat="1" ht="25.92" customHeight="1">
      <c r="A86" s="12"/>
      <c r="B86" s="188"/>
      <c r="C86" s="189"/>
      <c r="D86" s="190" t="s">
        <v>78</v>
      </c>
      <c r="E86" s="191" t="s">
        <v>508</v>
      </c>
      <c r="F86" s="191" t="s">
        <v>90</v>
      </c>
      <c r="G86" s="189"/>
      <c r="H86" s="189"/>
      <c r="I86" s="192"/>
      <c r="J86" s="192"/>
      <c r="K86" s="193">
        <f>BK86</f>
        <v>0</v>
      </c>
      <c r="L86" s="189"/>
      <c r="M86" s="194"/>
      <c r="N86" s="195"/>
      <c r="O86" s="196"/>
      <c r="P86" s="196"/>
      <c r="Q86" s="197">
        <v>0</v>
      </c>
      <c r="R86" s="197">
        <v>0</v>
      </c>
      <c r="S86" s="196"/>
      <c r="T86" s="198">
        <v>0</v>
      </c>
      <c r="U86" s="196"/>
      <c r="V86" s="198">
        <v>0</v>
      </c>
      <c r="W86" s="196"/>
      <c r="X86" s="198">
        <v>0</v>
      </c>
      <c r="Y86" s="199"/>
      <c r="Z86" s="12"/>
      <c r="AA86" s="12"/>
      <c r="AB86" s="12"/>
      <c r="AC86" s="12"/>
      <c r="AD86" s="12"/>
      <c r="AE86" s="12"/>
      <c r="AR86" s="200" t="s">
        <v>219</v>
      </c>
      <c r="AT86" s="201" t="s">
        <v>78</v>
      </c>
      <c r="AU86" s="201" t="s">
        <v>79</v>
      </c>
      <c r="AY86" s="200" t="s">
        <v>136</v>
      </c>
      <c r="BK86" s="202">
        <v>0</v>
      </c>
    </row>
    <row r="87" s="12" customFormat="1" ht="25.92" customHeight="1">
      <c r="A87" s="12"/>
      <c r="B87" s="188"/>
      <c r="C87" s="189"/>
      <c r="D87" s="190" t="s">
        <v>78</v>
      </c>
      <c r="E87" s="191" t="s">
        <v>509</v>
      </c>
      <c r="F87" s="191" t="s">
        <v>510</v>
      </c>
      <c r="G87" s="189"/>
      <c r="H87" s="189"/>
      <c r="I87" s="192"/>
      <c r="J87" s="192"/>
      <c r="K87" s="193">
        <f>BK87</f>
        <v>0</v>
      </c>
      <c r="L87" s="189"/>
      <c r="M87" s="194"/>
      <c r="N87" s="195"/>
      <c r="O87" s="196"/>
      <c r="P87" s="196"/>
      <c r="Q87" s="197">
        <f>SUM(Q88:Q89)</f>
        <v>0</v>
      </c>
      <c r="R87" s="197">
        <f>SUM(R88:R89)</f>
        <v>0</v>
      </c>
      <c r="S87" s="196"/>
      <c r="T87" s="198">
        <f>SUM(T88:T89)</f>
        <v>0</v>
      </c>
      <c r="U87" s="196"/>
      <c r="V87" s="198">
        <f>SUM(V88:V89)</f>
        <v>0</v>
      </c>
      <c r="W87" s="196"/>
      <c r="X87" s="198">
        <f>SUM(X88:X89)</f>
        <v>0</v>
      </c>
      <c r="Y87" s="199"/>
      <c r="Z87" s="12"/>
      <c r="AA87" s="12"/>
      <c r="AB87" s="12"/>
      <c r="AC87" s="12"/>
      <c r="AD87" s="12"/>
      <c r="AE87" s="12"/>
      <c r="AR87" s="200" t="s">
        <v>219</v>
      </c>
      <c r="AT87" s="201" t="s">
        <v>78</v>
      </c>
      <c r="AU87" s="201" t="s">
        <v>79</v>
      </c>
      <c r="AY87" s="200" t="s">
        <v>136</v>
      </c>
      <c r="BK87" s="202">
        <f>SUM(BK88:BK89)</f>
        <v>0</v>
      </c>
    </row>
    <row r="88" s="2" customFormat="1" ht="16.5" customHeight="1">
      <c r="A88" s="37"/>
      <c r="B88" s="38"/>
      <c r="C88" s="203" t="s">
        <v>8</v>
      </c>
      <c r="D88" s="203" t="s">
        <v>138</v>
      </c>
      <c r="E88" s="204" t="s">
        <v>511</v>
      </c>
      <c r="F88" s="205" t="s">
        <v>512</v>
      </c>
      <c r="G88" s="206" t="s">
        <v>141</v>
      </c>
      <c r="H88" s="207">
        <v>95</v>
      </c>
      <c r="I88" s="208"/>
      <c r="J88" s="209"/>
      <c r="K88" s="210">
        <f>ROUND(P88*H88,2)</f>
        <v>0</v>
      </c>
      <c r="L88" s="205" t="s">
        <v>21</v>
      </c>
      <c r="M88" s="211"/>
      <c r="N88" s="212" t="s">
        <v>21</v>
      </c>
      <c r="O88" s="213" t="s">
        <v>48</v>
      </c>
      <c r="P88" s="214">
        <f>I88+J88</f>
        <v>0</v>
      </c>
      <c r="Q88" s="214">
        <f>ROUND(I88*H88,2)</f>
        <v>0</v>
      </c>
      <c r="R88" s="214">
        <f>ROUND(J88*H88,2)</f>
        <v>0</v>
      </c>
      <c r="S88" s="83"/>
      <c r="T88" s="215">
        <f>S88*H88</f>
        <v>0</v>
      </c>
      <c r="U88" s="215">
        <v>0</v>
      </c>
      <c r="V88" s="215">
        <f>U88*H88</f>
        <v>0</v>
      </c>
      <c r="W88" s="215">
        <v>0</v>
      </c>
      <c r="X88" s="215">
        <f>W88*H88</f>
        <v>0</v>
      </c>
      <c r="Y88" s="216" t="s">
        <v>21</v>
      </c>
      <c r="Z88" s="37"/>
      <c r="AA88" s="37"/>
      <c r="AB88" s="37"/>
      <c r="AC88" s="37"/>
      <c r="AD88" s="37"/>
      <c r="AE88" s="37"/>
      <c r="AR88" s="217" t="s">
        <v>513</v>
      </c>
      <c r="AT88" s="217" t="s">
        <v>138</v>
      </c>
      <c r="AU88" s="217" t="s">
        <v>23</v>
      </c>
      <c r="AY88" s="16" t="s">
        <v>136</v>
      </c>
      <c r="BE88" s="218">
        <f>IF(O88="základní",K88,0)</f>
        <v>0</v>
      </c>
      <c r="BF88" s="218">
        <f>IF(O88="snížená",K88,0)</f>
        <v>0</v>
      </c>
      <c r="BG88" s="218">
        <f>IF(O88="zákl. přenesená",K88,0)</f>
        <v>0</v>
      </c>
      <c r="BH88" s="218">
        <f>IF(O88="sníž. přenesená",K88,0)</f>
        <v>0</v>
      </c>
      <c r="BI88" s="218">
        <f>IF(O88="nulová",K88,0)</f>
        <v>0</v>
      </c>
      <c r="BJ88" s="16" t="s">
        <v>23</v>
      </c>
      <c r="BK88" s="218">
        <f>ROUND(P88*H88,2)</f>
        <v>0</v>
      </c>
      <c r="BL88" s="16" t="s">
        <v>175</v>
      </c>
      <c r="BM88" s="217" t="s">
        <v>514</v>
      </c>
    </row>
    <row r="89" s="2" customFormat="1" ht="16.5" customHeight="1">
      <c r="A89" s="37"/>
      <c r="B89" s="38"/>
      <c r="C89" s="203" t="s">
        <v>418</v>
      </c>
      <c r="D89" s="203" t="s">
        <v>138</v>
      </c>
      <c r="E89" s="204" t="s">
        <v>515</v>
      </c>
      <c r="F89" s="205" t="s">
        <v>516</v>
      </c>
      <c r="G89" s="206" t="s">
        <v>492</v>
      </c>
      <c r="H89" s="207">
        <v>1</v>
      </c>
      <c r="I89" s="208"/>
      <c r="J89" s="209"/>
      <c r="K89" s="210">
        <f>ROUND(P89*H89,2)</f>
        <v>0</v>
      </c>
      <c r="L89" s="205" t="s">
        <v>21</v>
      </c>
      <c r="M89" s="211"/>
      <c r="N89" s="212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513</v>
      </c>
      <c r="AT89" s="217" t="s">
        <v>138</v>
      </c>
      <c r="AU89" s="217" t="s">
        <v>23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175</v>
      </c>
      <c r="BM89" s="217" t="s">
        <v>517</v>
      </c>
    </row>
    <row r="90" s="12" customFormat="1" ht="25.92" customHeight="1">
      <c r="A90" s="12"/>
      <c r="B90" s="188"/>
      <c r="C90" s="189"/>
      <c r="D90" s="190" t="s">
        <v>78</v>
      </c>
      <c r="E90" s="191" t="s">
        <v>518</v>
      </c>
      <c r="F90" s="191" t="s">
        <v>519</v>
      </c>
      <c r="G90" s="189"/>
      <c r="H90" s="189"/>
      <c r="I90" s="192"/>
      <c r="J90" s="192"/>
      <c r="K90" s="193">
        <f>BK90</f>
        <v>0</v>
      </c>
      <c r="L90" s="189"/>
      <c r="M90" s="194"/>
      <c r="N90" s="195"/>
      <c r="O90" s="196"/>
      <c r="P90" s="196"/>
      <c r="Q90" s="197">
        <f>SUM(Q91:Q108)</f>
        <v>0</v>
      </c>
      <c r="R90" s="197">
        <f>SUM(R91:R108)</f>
        <v>0</v>
      </c>
      <c r="S90" s="196"/>
      <c r="T90" s="198">
        <f>SUM(T91:T108)</f>
        <v>0</v>
      </c>
      <c r="U90" s="196"/>
      <c r="V90" s="198">
        <f>SUM(V91:V108)</f>
        <v>0</v>
      </c>
      <c r="W90" s="196"/>
      <c r="X90" s="198">
        <f>SUM(X91:X108)</f>
        <v>0</v>
      </c>
      <c r="Y90" s="199"/>
      <c r="Z90" s="12"/>
      <c r="AA90" s="12"/>
      <c r="AB90" s="12"/>
      <c r="AC90" s="12"/>
      <c r="AD90" s="12"/>
      <c r="AE90" s="12"/>
      <c r="AR90" s="200" t="s">
        <v>219</v>
      </c>
      <c r="AT90" s="201" t="s">
        <v>78</v>
      </c>
      <c r="AU90" s="201" t="s">
        <v>79</v>
      </c>
      <c r="AY90" s="200" t="s">
        <v>136</v>
      </c>
      <c r="BK90" s="202">
        <f>SUM(BK91:BK108)</f>
        <v>0</v>
      </c>
    </row>
    <row r="91" s="2" customFormat="1" ht="16.5" customHeight="1">
      <c r="A91" s="37"/>
      <c r="B91" s="38"/>
      <c r="C91" s="203" t="s">
        <v>313</v>
      </c>
      <c r="D91" s="203" t="s">
        <v>138</v>
      </c>
      <c r="E91" s="204" t="s">
        <v>520</v>
      </c>
      <c r="F91" s="205" t="s">
        <v>521</v>
      </c>
      <c r="G91" s="206" t="s">
        <v>141</v>
      </c>
      <c r="H91" s="207">
        <v>6</v>
      </c>
      <c r="I91" s="208"/>
      <c r="J91" s="209"/>
      <c r="K91" s="210">
        <f>ROUND(P91*H91,2)</f>
        <v>0</v>
      </c>
      <c r="L91" s="205" t="s">
        <v>21</v>
      </c>
      <c r="M91" s="211"/>
      <c r="N91" s="212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513</v>
      </c>
      <c r="AT91" s="217" t="s">
        <v>138</v>
      </c>
      <c r="AU91" s="217" t="s">
        <v>23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175</v>
      </c>
      <c r="BM91" s="217" t="s">
        <v>522</v>
      </c>
    </row>
    <row r="92" s="2" customFormat="1" ht="16.5" customHeight="1">
      <c r="A92" s="37"/>
      <c r="B92" s="38"/>
      <c r="C92" s="203" t="s">
        <v>318</v>
      </c>
      <c r="D92" s="203" t="s">
        <v>138</v>
      </c>
      <c r="E92" s="204" t="s">
        <v>523</v>
      </c>
      <c r="F92" s="205" t="s">
        <v>524</v>
      </c>
      <c r="G92" s="206" t="s">
        <v>141</v>
      </c>
      <c r="H92" s="207">
        <v>6</v>
      </c>
      <c r="I92" s="208"/>
      <c r="J92" s="209"/>
      <c r="K92" s="210">
        <f>ROUND(P92*H92,2)</f>
        <v>0</v>
      </c>
      <c r="L92" s="205" t="s">
        <v>21</v>
      </c>
      <c r="M92" s="211"/>
      <c r="N92" s="212" t="s">
        <v>21</v>
      </c>
      <c r="O92" s="213" t="s">
        <v>48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83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5">
        <f>W92*H92</f>
        <v>0</v>
      </c>
      <c r="Y92" s="216" t="s">
        <v>21</v>
      </c>
      <c r="Z92" s="37"/>
      <c r="AA92" s="37"/>
      <c r="AB92" s="37"/>
      <c r="AC92" s="37"/>
      <c r="AD92" s="37"/>
      <c r="AE92" s="37"/>
      <c r="AR92" s="217" t="s">
        <v>513</v>
      </c>
      <c r="AT92" s="217" t="s">
        <v>138</v>
      </c>
      <c r="AU92" s="217" t="s">
        <v>23</v>
      </c>
      <c r="AY92" s="16" t="s">
        <v>136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16" t="s">
        <v>23</v>
      </c>
      <c r="BK92" s="218">
        <f>ROUND(P92*H92,2)</f>
        <v>0</v>
      </c>
      <c r="BL92" s="16" t="s">
        <v>175</v>
      </c>
      <c r="BM92" s="217" t="s">
        <v>525</v>
      </c>
    </row>
    <row r="93" s="2" customFormat="1" ht="16.5" customHeight="1">
      <c r="A93" s="37"/>
      <c r="B93" s="38"/>
      <c r="C93" s="203" t="s">
        <v>323</v>
      </c>
      <c r="D93" s="203" t="s">
        <v>138</v>
      </c>
      <c r="E93" s="204" t="s">
        <v>526</v>
      </c>
      <c r="F93" s="205" t="s">
        <v>527</v>
      </c>
      <c r="G93" s="206" t="s">
        <v>141</v>
      </c>
      <c r="H93" s="207">
        <v>75</v>
      </c>
      <c r="I93" s="208"/>
      <c r="J93" s="209"/>
      <c r="K93" s="210">
        <f>ROUND(P93*H93,2)</f>
        <v>0</v>
      </c>
      <c r="L93" s="205" t="s">
        <v>21</v>
      </c>
      <c r="M93" s="211"/>
      <c r="N93" s="212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513</v>
      </c>
      <c r="AT93" s="217" t="s">
        <v>138</v>
      </c>
      <c r="AU93" s="217" t="s">
        <v>23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175</v>
      </c>
      <c r="BM93" s="217" t="s">
        <v>528</v>
      </c>
    </row>
    <row r="94" s="2" customFormat="1" ht="16.5" customHeight="1">
      <c r="A94" s="37"/>
      <c r="B94" s="38"/>
      <c r="C94" s="203" t="s">
        <v>333</v>
      </c>
      <c r="D94" s="203" t="s">
        <v>138</v>
      </c>
      <c r="E94" s="204" t="s">
        <v>529</v>
      </c>
      <c r="F94" s="205" t="s">
        <v>530</v>
      </c>
      <c r="G94" s="206" t="s">
        <v>141</v>
      </c>
      <c r="H94" s="207">
        <v>12</v>
      </c>
      <c r="I94" s="208"/>
      <c r="J94" s="209"/>
      <c r="K94" s="210">
        <f>ROUND(P94*H94,2)</f>
        <v>0</v>
      </c>
      <c r="L94" s="205" t="s">
        <v>21</v>
      </c>
      <c r="M94" s="211"/>
      <c r="N94" s="212" t="s">
        <v>21</v>
      </c>
      <c r="O94" s="213" t="s">
        <v>48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83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5">
        <f>W94*H94</f>
        <v>0</v>
      </c>
      <c r="Y94" s="216" t="s">
        <v>21</v>
      </c>
      <c r="Z94" s="37"/>
      <c r="AA94" s="37"/>
      <c r="AB94" s="37"/>
      <c r="AC94" s="37"/>
      <c r="AD94" s="37"/>
      <c r="AE94" s="37"/>
      <c r="AR94" s="217" t="s">
        <v>513</v>
      </c>
      <c r="AT94" s="217" t="s">
        <v>138</v>
      </c>
      <c r="AU94" s="217" t="s">
        <v>23</v>
      </c>
      <c r="AY94" s="16" t="s">
        <v>136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16" t="s">
        <v>23</v>
      </c>
      <c r="BK94" s="218">
        <f>ROUND(P94*H94,2)</f>
        <v>0</v>
      </c>
      <c r="BL94" s="16" t="s">
        <v>175</v>
      </c>
      <c r="BM94" s="217" t="s">
        <v>531</v>
      </c>
    </row>
    <row r="95" s="2" customFormat="1" ht="16.5" customHeight="1">
      <c r="A95" s="37"/>
      <c r="B95" s="38"/>
      <c r="C95" s="203" t="s">
        <v>338</v>
      </c>
      <c r="D95" s="203" t="s">
        <v>138</v>
      </c>
      <c r="E95" s="204" t="s">
        <v>532</v>
      </c>
      <c r="F95" s="205" t="s">
        <v>533</v>
      </c>
      <c r="G95" s="206" t="s">
        <v>141</v>
      </c>
      <c r="H95" s="207">
        <v>45</v>
      </c>
      <c r="I95" s="208"/>
      <c r="J95" s="209"/>
      <c r="K95" s="210">
        <f>ROUND(P95*H95,2)</f>
        <v>0</v>
      </c>
      <c r="L95" s="205" t="s">
        <v>21</v>
      </c>
      <c r="M95" s="211"/>
      <c r="N95" s="212" t="s">
        <v>21</v>
      </c>
      <c r="O95" s="213" t="s">
        <v>48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83"/>
      <c r="T95" s="215">
        <f>S95*H95</f>
        <v>0</v>
      </c>
      <c r="U95" s="215">
        <v>0</v>
      </c>
      <c r="V95" s="215">
        <f>U95*H95</f>
        <v>0</v>
      </c>
      <c r="W95" s="215">
        <v>0</v>
      </c>
      <c r="X95" s="215">
        <f>W95*H95</f>
        <v>0</v>
      </c>
      <c r="Y95" s="216" t="s">
        <v>21</v>
      </c>
      <c r="Z95" s="37"/>
      <c r="AA95" s="37"/>
      <c r="AB95" s="37"/>
      <c r="AC95" s="37"/>
      <c r="AD95" s="37"/>
      <c r="AE95" s="37"/>
      <c r="AR95" s="217" t="s">
        <v>513</v>
      </c>
      <c r="AT95" s="217" t="s">
        <v>138</v>
      </c>
      <c r="AU95" s="217" t="s">
        <v>23</v>
      </c>
      <c r="AY95" s="16" t="s">
        <v>136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16" t="s">
        <v>23</v>
      </c>
      <c r="BK95" s="218">
        <f>ROUND(P95*H95,2)</f>
        <v>0</v>
      </c>
      <c r="BL95" s="16" t="s">
        <v>175</v>
      </c>
      <c r="BM95" s="217" t="s">
        <v>534</v>
      </c>
    </row>
    <row r="96" s="2" customFormat="1" ht="16.5" customHeight="1">
      <c r="A96" s="37"/>
      <c r="B96" s="38"/>
      <c r="C96" s="203" t="s">
        <v>343</v>
      </c>
      <c r="D96" s="203" t="s">
        <v>138</v>
      </c>
      <c r="E96" s="204" t="s">
        <v>535</v>
      </c>
      <c r="F96" s="205" t="s">
        <v>536</v>
      </c>
      <c r="G96" s="206" t="s">
        <v>141</v>
      </c>
      <c r="H96" s="207">
        <v>7</v>
      </c>
      <c r="I96" s="208"/>
      <c r="J96" s="209"/>
      <c r="K96" s="210">
        <f>ROUND(P96*H96,2)</f>
        <v>0</v>
      </c>
      <c r="L96" s="205" t="s">
        <v>21</v>
      </c>
      <c r="M96" s="211"/>
      <c r="N96" s="212" t="s">
        <v>21</v>
      </c>
      <c r="O96" s="213" t="s">
        <v>48</v>
      </c>
      <c r="P96" s="214">
        <f>I96+J96</f>
        <v>0</v>
      </c>
      <c r="Q96" s="214">
        <f>ROUND(I96*H96,2)</f>
        <v>0</v>
      </c>
      <c r="R96" s="214">
        <f>ROUND(J96*H96,2)</f>
        <v>0</v>
      </c>
      <c r="S96" s="83"/>
      <c r="T96" s="215">
        <f>S96*H96</f>
        <v>0</v>
      </c>
      <c r="U96" s="215">
        <v>0</v>
      </c>
      <c r="V96" s="215">
        <f>U96*H96</f>
        <v>0</v>
      </c>
      <c r="W96" s="215">
        <v>0</v>
      </c>
      <c r="X96" s="215">
        <f>W96*H96</f>
        <v>0</v>
      </c>
      <c r="Y96" s="216" t="s">
        <v>21</v>
      </c>
      <c r="Z96" s="37"/>
      <c r="AA96" s="37"/>
      <c r="AB96" s="37"/>
      <c r="AC96" s="37"/>
      <c r="AD96" s="37"/>
      <c r="AE96" s="37"/>
      <c r="AR96" s="217" t="s">
        <v>513</v>
      </c>
      <c r="AT96" s="217" t="s">
        <v>138</v>
      </c>
      <c r="AU96" s="217" t="s">
        <v>23</v>
      </c>
      <c r="AY96" s="16" t="s">
        <v>136</v>
      </c>
      <c r="BE96" s="218">
        <f>IF(O96="základní",K96,0)</f>
        <v>0</v>
      </c>
      <c r="BF96" s="218">
        <f>IF(O96="snížená",K96,0)</f>
        <v>0</v>
      </c>
      <c r="BG96" s="218">
        <f>IF(O96="zákl. přenesená",K96,0)</f>
        <v>0</v>
      </c>
      <c r="BH96" s="218">
        <f>IF(O96="sníž. přenesená",K96,0)</f>
        <v>0</v>
      </c>
      <c r="BI96" s="218">
        <f>IF(O96="nulová",K96,0)</f>
        <v>0</v>
      </c>
      <c r="BJ96" s="16" t="s">
        <v>23</v>
      </c>
      <c r="BK96" s="218">
        <f>ROUND(P96*H96,2)</f>
        <v>0</v>
      </c>
      <c r="BL96" s="16" t="s">
        <v>175</v>
      </c>
      <c r="BM96" s="217" t="s">
        <v>537</v>
      </c>
    </row>
    <row r="97" s="2" customFormat="1" ht="16.5" customHeight="1">
      <c r="A97" s="37"/>
      <c r="B97" s="38"/>
      <c r="C97" s="203" t="s">
        <v>348</v>
      </c>
      <c r="D97" s="203" t="s">
        <v>138</v>
      </c>
      <c r="E97" s="204" t="s">
        <v>538</v>
      </c>
      <c r="F97" s="205" t="s">
        <v>539</v>
      </c>
      <c r="G97" s="206" t="s">
        <v>141</v>
      </c>
      <c r="H97" s="207">
        <v>14</v>
      </c>
      <c r="I97" s="208"/>
      <c r="J97" s="209"/>
      <c r="K97" s="210">
        <f>ROUND(P97*H97,2)</f>
        <v>0</v>
      </c>
      <c r="L97" s="205" t="s">
        <v>21</v>
      </c>
      <c r="M97" s="211"/>
      <c r="N97" s="212" t="s">
        <v>21</v>
      </c>
      <c r="O97" s="213" t="s">
        <v>48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83"/>
      <c r="T97" s="215">
        <f>S97*H97</f>
        <v>0</v>
      </c>
      <c r="U97" s="215">
        <v>0</v>
      </c>
      <c r="V97" s="215">
        <f>U97*H97</f>
        <v>0</v>
      </c>
      <c r="W97" s="215">
        <v>0</v>
      </c>
      <c r="X97" s="215">
        <f>W97*H97</f>
        <v>0</v>
      </c>
      <c r="Y97" s="216" t="s">
        <v>21</v>
      </c>
      <c r="Z97" s="37"/>
      <c r="AA97" s="37"/>
      <c r="AB97" s="37"/>
      <c r="AC97" s="37"/>
      <c r="AD97" s="37"/>
      <c r="AE97" s="37"/>
      <c r="AR97" s="217" t="s">
        <v>513</v>
      </c>
      <c r="AT97" s="217" t="s">
        <v>138</v>
      </c>
      <c r="AU97" s="217" t="s">
        <v>23</v>
      </c>
      <c r="AY97" s="16" t="s">
        <v>136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16" t="s">
        <v>23</v>
      </c>
      <c r="BK97" s="218">
        <f>ROUND(P97*H97,2)</f>
        <v>0</v>
      </c>
      <c r="BL97" s="16" t="s">
        <v>175</v>
      </c>
      <c r="BM97" s="217" t="s">
        <v>540</v>
      </c>
    </row>
    <row r="98" s="2" customFormat="1" ht="16.5" customHeight="1">
      <c r="A98" s="37"/>
      <c r="B98" s="38"/>
      <c r="C98" s="203" t="s">
        <v>353</v>
      </c>
      <c r="D98" s="203" t="s">
        <v>138</v>
      </c>
      <c r="E98" s="204" t="s">
        <v>541</v>
      </c>
      <c r="F98" s="205" t="s">
        <v>542</v>
      </c>
      <c r="G98" s="206" t="s">
        <v>141</v>
      </c>
      <c r="H98" s="207">
        <v>204</v>
      </c>
      <c r="I98" s="208"/>
      <c r="J98" s="209"/>
      <c r="K98" s="210">
        <f>ROUND(P98*H98,2)</f>
        <v>0</v>
      </c>
      <c r="L98" s="205" t="s">
        <v>21</v>
      </c>
      <c r="M98" s="211"/>
      <c r="N98" s="212" t="s">
        <v>21</v>
      </c>
      <c r="O98" s="213" t="s">
        <v>48</v>
      </c>
      <c r="P98" s="214">
        <f>I98+J98</f>
        <v>0</v>
      </c>
      <c r="Q98" s="214">
        <f>ROUND(I98*H98,2)</f>
        <v>0</v>
      </c>
      <c r="R98" s="214">
        <f>ROUND(J98*H98,2)</f>
        <v>0</v>
      </c>
      <c r="S98" s="83"/>
      <c r="T98" s="215">
        <f>S98*H98</f>
        <v>0</v>
      </c>
      <c r="U98" s="215">
        <v>0</v>
      </c>
      <c r="V98" s="215">
        <f>U98*H98</f>
        <v>0</v>
      </c>
      <c r="W98" s="215">
        <v>0</v>
      </c>
      <c r="X98" s="215">
        <f>W98*H98</f>
        <v>0</v>
      </c>
      <c r="Y98" s="216" t="s">
        <v>21</v>
      </c>
      <c r="Z98" s="37"/>
      <c r="AA98" s="37"/>
      <c r="AB98" s="37"/>
      <c r="AC98" s="37"/>
      <c r="AD98" s="37"/>
      <c r="AE98" s="37"/>
      <c r="AR98" s="217" t="s">
        <v>513</v>
      </c>
      <c r="AT98" s="217" t="s">
        <v>138</v>
      </c>
      <c r="AU98" s="217" t="s">
        <v>23</v>
      </c>
      <c r="AY98" s="16" t="s">
        <v>136</v>
      </c>
      <c r="BE98" s="218">
        <f>IF(O98="základní",K98,0)</f>
        <v>0</v>
      </c>
      <c r="BF98" s="218">
        <f>IF(O98="snížená",K98,0)</f>
        <v>0</v>
      </c>
      <c r="BG98" s="218">
        <f>IF(O98="zákl. přenesená",K98,0)</f>
        <v>0</v>
      </c>
      <c r="BH98" s="218">
        <f>IF(O98="sníž. přenesená",K98,0)</f>
        <v>0</v>
      </c>
      <c r="BI98" s="218">
        <f>IF(O98="nulová",K98,0)</f>
        <v>0</v>
      </c>
      <c r="BJ98" s="16" t="s">
        <v>23</v>
      </c>
      <c r="BK98" s="218">
        <f>ROUND(P98*H98,2)</f>
        <v>0</v>
      </c>
      <c r="BL98" s="16" t="s">
        <v>175</v>
      </c>
      <c r="BM98" s="217" t="s">
        <v>543</v>
      </c>
    </row>
    <row r="99" s="2" customFormat="1" ht="16.5" customHeight="1">
      <c r="A99" s="37"/>
      <c r="B99" s="38"/>
      <c r="C99" s="203" t="s">
        <v>358</v>
      </c>
      <c r="D99" s="203" t="s">
        <v>138</v>
      </c>
      <c r="E99" s="204" t="s">
        <v>544</v>
      </c>
      <c r="F99" s="205" t="s">
        <v>545</v>
      </c>
      <c r="G99" s="206" t="s">
        <v>141</v>
      </c>
      <c r="H99" s="207">
        <v>112</v>
      </c>
      <c r="I99" s="208"/>
      <c r="J99" s="209"/>
      <c r="K99" s="210">
        <f>ROUND(P99*H99,2)</f>
        <v>0</v>
      </c>
      <c r="L99" s="205" t="s">
        <v>21</v>
      </c>
      <c r="M99" s="211"/>
      <c r="N99" s="212" t="s">
        <v>21</v>
      </c>
      <c r="O99" s="213" t="s">
        <v>48</v>
      </c>
      <c r="P99" s="214">
        <f>I99+J99</f>
        <v>0</v>
      </c>
      <c r="Q99" s="214">
        <f>ROUND(I99*H99,2)</f>
        <v>0</v>
      </c>
      <c r="R99" s="214">
        <f>ROUND(J99*H99,2)</f>
        <v>0</v>
      </c>
      <c r="S99" s="83"/>
      <c r="T99" s="215">
        <f>S99*H99</f>
        <v>0</v>
      </c>
      <c r="U99" s="215">
        <v>0</v>
      </c>
      <c r="V99" s="215">
        <f>U99*H99</f>
        <v>0</v>
      </c>
      <c r="W99" s="215">
        <v>0</v>
      </c>
      <c r="X99" s="215">
        <f>W99*H99</f>
        <v>0</v>
      </c>
      <c r="Y99" s="216" t="s">
        <v>21</v>
      </c>
      <c r="Z99" s="37"/>
      <c r="AA99" s="37"/>
      <c r="AB99" s="37"/>
      <c r="AC99" s="37"/>
      <c r="AD99" s="37"/>
      <c r="AE99" s="37"/>
      <c r="AR99" s="217" t="s">
        <v>513</v>
      </c>
      <c r="AT99" s="217" t="s">
        <v>138</v>
      </c>
      <c r="AU99" s="217" t="s">
        <v>23</v>
      </c>
      <c r="AY99" s="16" t="s">
        <v>136</v>
      </c>
      <c r="BE99" s="218">
        <f>IF(O99="základní",K99,0)</f>
        <v>0</v>
      </c>
      <c r="BF99" s="218">
        <f>IF(O99="snížená",K99,0)</f>
        <v>0</v>
      </c>
      <c r="BG99" s="218">
        <f>IF(O99="zákl. přenesená",K99,0)</f>
        <v>0</v>
      </c>
      <c r="BH99" s="218">
        <f>IF(O99="sníž. přenesená",K99,0)</f>
        <v>0</v>
      </c>
      <c r="BI99" s="218">
        <f>IF(O99="nulová",K99,0)</f>
        <v>0</v>
      </c>
      <c r="BJ99" s="16" t="s">
        <v>23</v>
      </c>
      <c r="BK99" s="218">
        <f>ROUND(P99*H99,2)</f>
        <v>0</v>
      </c>
      <c r="BL99" s="16" t="s">
        <v>175</v>
      </c>
      <c r="BM99" s="217" t="s">
        <v>546</v>
      </c>
    </row>
    <row r="100" s="2" customFormat="1" ht="16.5" customHeight="1">
      <c r="A100" s="37"/>
      <c r="B100" s="38"/>
      <c r="C100" s="203" t="s">
        <v>363</v>
      </c>
      <c r="D100" s="203" t="s">
        <v>138</v>
      </c>
      <c r="E100" s="204" t="s">
        <v>547</v>
      </c>
      <c r="F100" s="205" t="s">
        <v>548</v>
      </c>
      <c r="G100" s="206" t="s">
        <v>141</v>
      </c>
      <c r="H100" s="207">
        <v>306</v>
      </c>
      <c r="I100" s="208"/>
      <c r="J100" s="209"/>
      <c r="K100" s="210">
        <f>ROUND(P100*H100,2)</f>
        <v>0</v>
      </c>
      <c r="L100" s="205" t="s">
        <v>21</v>
      </c>
      <c r="M100" s="211"/>
      <c r="N100" s="212" t="s">
        <v>21</v>
      </c>
      <c r="O100" s="213" t="s">
        <v>48</v>
      </c>
      <c r="P100" s="214">
        <f>I100+J100</f>
        <v>0</v>
      </c>
      <c r="Q100" s="214">
        <f>ROUND(I100*H100,2)</f>
        <v>0</v>
      </c>
      <c r="R100" s="214">
        <f>ROUND(J100*H100,2)</f>
        <v>0</v>
      </c>
      <c r="S100" s="83"/>
      <c r="T100" s="215">
        <f>S100*H100</f>
        <v>0</v>
      </c>
      <c r="U100" s="215">
        <v>0</v>
      </c>
      <c r="V100" s="215">
        <f>U100*H100</f>
        <v>0</v>
      </c>
      <c r="W100" s="215">
        <v>0</v>
      </c>
      <c r="X100" s="215">
        <f>W100*H100</f>
        <v>0</v>
      </c>
      <c r="Y100" s="216" t="s">
        <v>21</v>
      </c>
      <c r="Z100" s="37"/>
      <c r="AA100" s="37"/>
      <c r="AB100" s="37"/>
      <c r="AC100" s="37"/>
      <c r="AD100" s="37"/>
      <c r="AE100" s="37"/>
      <c r="AR100" s="217" t="s">
        <v>513</v>
      </c>
      <c r="AT100" s="217" t="s">
        <v>138</v>
      </c>
      <c r="AU100" s="217" t="s">
        <v>23</v>
      </c>
      <c r="AY100" s="16" t="s">
        <v>136</v>
      </c>
      <c r="BE100" s="218">
        <f>IF(O100="základní",K100,0)</f>
        <v>0</v>
      </c>
      <c r="BF100" s="218">
        <f>IF(O100="snížená",K100,0)</f>
        <v>0</v>
      </c>
      <c r="BG100" s="218">
        <f>IF(O100="zákl. přenesená",K100,0)</f>
        <v>0</v>
      </c>
      <c r="BH100" s="218">
        <f>IF(O100="sníž. přenesená",K100,0)</f>
        <v>0</v>
      </c>
      <c r="BI100" s="218">
        <f>IF(O100="nulová",K100,0)</f>
        <v>0</v>
      </c>
      <c r="BJ100" s="16" t="s">
        <v>23</v>
      </c>
      <c r="BK100" s="218">
        <f>ROUND(P100*H100,2)</f>
        <v>0</v>
      </c>
      <c r="BL100" s="16" t="s">
        <v>175</v>
      </c>
      <c r="BM100" s="217" t="s">
        <v>549</v>
      </c>
    </row>
    <row r="101" s="2" customFormat="1" ht="16.5" customHeight="1">
      <c r="A101" s="37"/>
      <c r="B101" s="38"/>
      <c r="C101" s="203" t="s">
        <v>368</v>
      </c>
      <c r="D101" s="203" t="s">
        <v>138</v>
      </c>
      <c r="E101" s="204" t="s">
        <v>550</v>
      </c>
      <c r="F101" s="205" t="s">
        <v>551</v>
      </c>
      <c r="G101" s="206" t="s">
        <v>141</v>
      </c>
      <c r="H101" s="207">
        <v>268</v>
      </c>
      <c r="I101" s="208"/>
      <c r="J101" s="209"/>
      <c r="K101" s="210">
        <f>ROUND(P101*H101,2)</f>
        <v>0</v>
      </c>
      <c r="L101" s="205" t="s">
        <v>21</v>
      </c>
      <c r="M101" s="211"/>
      <c r="N101" s="212" t="s">
        <v>21</v>
      </c>
      <c r="O101" s="213" t="s">
        <v>48</v>
      </c>
      <c r="P101" s="214">
        <f>I101+J101</f>
        <v>0</v>
      </c>
      <c r="Q101" s="214">
        <f>ROUND(I101*H101,2)</f>
        <v>0</v>
      </c>
      <c r="R101" s="214">
        <f>ROUND(J101*H101,2)</f>
        <v>0</v>
      </c>
      <c r="S101" s="83"/>
      <c r="T101" s="215">
        <f>S101*H101</f>
        <v>0</v>
      </c>
      <c r="U101" s="215">
        <v>0</v>
      </c>
      <c r="V101" s="215">
        <f>U101*H101</f>
        <v>0</v>
      </c>
      <c r="W101" s="215">
        <v>0</v>
      </c>
      <c r="X101" s="215">
        <f>W101*H101</f>
        <v>0</v>
      </c>
      <c r="Y101" s="216" t="s">
        <v>21</v>
      </c>
      <c r="Z101" s="37"/>
      <c r="AA101" s="37"/>
      <c r="AB101" s="37"/>
      <c r="AC101" s="37"/>
      <c r="AD101" s="37"/>
      <c r="AE101" s="37"/>
      <c r="AR101" s="217" t="s">
        <v>513</v>
      </c>
      <c r="AT101" s="217" t="s">
        <v>138</v>
      </c>
      <c r="AU101" s="217" t="s">
        <v>23</v>
      </c>
      <c r="AY101" s="16" t="s">
        <v>136</v>
      </c>
      <c r="BE101" s="218">
        <f>IF(O101="základní",K101,0)</f>
        <v>0</v>
      </c>
      <c r="BF101" s="218">
        <f>IF(O101="snížená",K101,0)</f>
        <v>0</v>
      </c>
      <c r="BG101" s="218">
        <f>IF(O101="zákl. přenesená",K101,0)</f>
        <v>0</v>
      </c>
      <c r="BH101" s="218">
        <f>IF(O101="sníž. přenesená",K101,0)</f>
        <v>0</v>
      </c>
      <c r="BI101" s="218">
        <f>IF(O101="nulová",K101,0)</f>
        <v>0</v>
      </c>
      <c r="BJ101" s="16" t="s">
        <v>23</v>
      </c>
      <c r="BK101" s="218">
        <f>ROUND(P101*H101,2)</f>
        <v>0</v>
      </c>
      <c r="BL101" s="16" t="s">
        <v>175</v>
      </c>
      <c r="BM101" s="217" t="s">
        <v>552</v>
      </c>
    </row>
    <row r="102" s="2" customFormat="1" ht="16.5" customHeight="1">
      <c r="A102" s="37"/>
      <c r="B102" s="38"/>
      <c r="C102" s="203" t="s">
        <v>373</v>
      </c>
      <c r="D102" s="203" t="s">
        <v>138</v>
      </c>
      <c r="E102" s="204" t="s">
        <v>553</v>
      </c>
      <c r="F102" s="205" t="s">
        <v>554</v>
      </c>
      <c r="G102" s="206" t="s">
        <v>141</v>
      </c>
      <c r="H102" s="207">
        <v>412</v>
      </c>
      <c r="I102" s="208"/>
      <c r="J102" s="209"/>
      <c r="K102" s="210">
        <f>ROUND(P102*H102,2)</f>
        <v>0</v>
      </c>
      <c r="L102" s="205" t="s">
        <v>21</v>
      </c>
      <c r="M102" s="211"/>
      <c r="N102" s="212" t="s">
        <v>21</v>
      </c>
      <c r="O102" s="213" t="s">
        <v>48</v>
      </c>
      <c r="P102" s="214">
        <f>I102+J102</f>
        <v>0</v>
      </c>
      <c r="Q102" s="214">
        <f>ROUND(I102*H102,2)</f>
        <v>0</v>
      </c>
      <c r="R102" s="214">
        <f>ROUND(J102*H102,2)</f>
        <v>0</v>
      </c>
      <c r="S102" s="83"/>
      <c r="T102" s="215">
        <f>S102*H102</f>
        <v>0</v>
      </c>
      <c r="U102" s="215">
        <v>0</v>
      </c>
      <c r="V102" s="215">
        <f>U102*H102</f>
        <v>0</v>
      </c>
      <c r="W102" s="215">
        <v>0</v>
      </c>
      <c r="X102" s="215">
        <f>W102*H102</f>
        <v>0</v>
      </c>
      <c r="Y102" s="216" t="s">
        <v>21</v>
      </c>
      <c r="Z102" s="37"/>
      <c r="AA102" s="37"/>
      <c r="AB102" s="37"/>
      <c r="AC102" s="37"/>
      <c r="AD102" s="37"/>
      <c r="AE102" s="37"/>
      <c r="AR102" s="217" t="s">
        <v>513</v>
      </c>
      <c r="AT102" s="217" t="s">
        <v>138</v>
      </c>
      <c r="AU102" s="217" t="s">
        <v>23</v>
      </c>
      <c r="AY102" s="16" t="s">
        <v>136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16" t="s">
        <v>23</v>
      </c>
      <c r="BK102" s="218">
        <f>ROUND(P102*H102,2)</f>
        <v>0</v>
      </c>
      <c r="BL102" s="16" t="s">
        <v>175</v>
      </c>
      <c r="BM102" s="217" t="s">
        <v>555</v>
      </c>
    </row>
    <row r="103" s="2" customFormat="1" ht="16.5" customHeight="1">
      <c r="A103" s="37"/>
      <c r="B103" s="38"/>
      <c r="C103" s="203" t="s">
        <v>378</v>
      </c>
      <c r="D103" s="203" t="s">
        <v>138</v>
      </c>
      <c r="E103" s="204" t="s">
        <v>556</v>
      </c>
      <c r="F103" s="205" t="s">
        <v>557</v>
      </c>
      <c r="G103" s="206" t="s">
        <v>141</v>
      </c>
      <c r="H103" s="207">
        <v>286</v>
      </c>
      <c r="I103" s="208"/>
      <c r="J103" s="209"/>
      <c r="K103" s="210">
        <f>ROUND(P103*H103,2)</f>
        <v>0</v>
      </c>
      <c r="L103" s="205" t="s">
        <v>21</v>
      </c>
      <c r="M103" s="211"/>
      <c r="N103" s="212" t="s">
        <v>21</v>
      </c>
      <c r="O103" s="213" t="s">
        <v>48</v>
      </c>
      <c r="P103" s="214">
        <f>I103+J103</f>
        <v>0</v>
      </c>
      <c r="Q103" s="214">
        <f>ROUND(I103*H103,2)</f>
        <v>0</v>
      </c>
      <c r="R103" s="214">
        <f>ROUND(J103*H103,2)</f>
        <v>0</v>
      </c>
      <c r="S103" s="83"/>
      <c r="T103" s="215">
        <f>S103*H103</f>
        <v>0</v>
      </c>
      <c r="U103" s="215">
        <v>0</v>
      </c>
      <c r="V103" s="215">
        <f>U103*H103</f>
        <v>0</v>
      </c>
      <c r="W103" s="215">
        <v>0</v>
      </c>
      <c r="X103" s="215">
        <f>W103*H103</f>
        <v>0</v>
      </c>
      <c r="Y103" s="216" t="s">
        <v>21</v>
      </c>
      <c r="Z103" s="37"/>
      <c r="AA103" s="37"/>
      <c r="AB103" s="37"/>
      <c r="AC103" s="37"/>
      <c r="AD103" s="37"/>
      <c r="AE103" s="37"/>
      <c r="AR103" s="217" t="s">
        <v>513</v>
      </c>
      <c r="AT103" s="217" t="s">
        <v>138</v>
      </c>
      <c r="AU103" s="217" t="s">
        <v>23</v>
      </c>
      <c r="AY103" s="16" t="s">
        <v>136</v>
      </c>
      <c r="BE103" s="218">
        <f>IF(O103="základní",K103,0)</f>
        <v>0</v>
      </c>
      <c r="BF103" s="218">
        <f>IF(O103="snížená",K103,0)</f>
        <v>0</v>
      </c>
      <c r="BG103" s="218">
        <f>IF(O103="zákl. přenesená",K103,0)</f>
        <v>0</v>
      </c>
      <c r="BH103" s="218">
        <f>IF(O103="sníž. přenesená",K103,0)</f>
        <v>0</v>
      </c>
      <c r="BI103" s="218">
        <f>IF(O103="nulová",K103,0)</f>
        <v>0</v>
      </c>
      <c r="BJ103" s="16" t="s">
        <v>23</v>
      </c>
      <c r="BK103" s="218">
        <f>ROUND(P103*H103,2)</f>
        <v>0</v>
      </c>
      <c r="BL103" s="16" t="s">
        <v>175</v>
      </c>
      <c r="BM103" s="217" t="s">
        <v>558</v>
      </c>
    </row>
    <row r="104" s="2" customFormat="1" ht="16.5" customHeight="1">
      <c r="A104" s="37"/>
      <c r="B104" s="38"/>
      <c r="C104" s="203" t="s">
        <v>383</v>
      </c>
      <c r="D104" s="203" t="s">
        <v>138</v>
      </c>
      <c r="E104" s="204" t="s">
        <v>559</v>
      </c>
      <c r="F104" s="205" t="s">
        <v>560</v>
      </c>
      <c r="G104" s="206" t="s">
        <v>141</v>
      </c>
      <c r="H104" s="207">
        <v>62</v>
      </c>
      <c r="I104" s="208"/>
      <c r="J104" s="209"/>
      <c r="K104" s="210">
        <f>ROUND(P104*H104,2)</f>
        <v>0</v>
      </c>
      <c r="L104" s="205" t="s">
        <v>21</v>
      </c>
      <c r="M104" s="211"/>
      <c r="N104" s="212" t="s">
        <v>21</v>
      </c>
      <c r="O104" s="213" t="s">
        <v>48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83"/>
      <c r="T104" s="215">
        <f>S104*H104</f>
        <v>0</v>
      </c>
      <c r="U104" s="215">
        <v>0</v>
      </c>
      <c r="V104" s="215">
        <f>U104*H104</f>
        <v>0</v>
      </c>
      <c r="W104" s="215">
        <v>0</v>
      </c>
      <c r="X104" s="215">
        <f>W104*H104</f>
        <v>0</v>
      </c>
      <c r="Y104" s="216" t="s">
        <v>21</v>
      </c>
      <c r="Z104" s="37"/>
      <c r="AA104" s="37"/>
      <c r="AB104" s="37"/>
      <c r="AC104" s="37"/>
      <c r="AD104" s="37"/>
      <c r="AE104" s="37"/>
      <c r="AR104" s="217" t="s">
        <v>513</v>
      </c>
      <c r="AT104" s="217" t="s">
        <v>138</v>
      </c>
      <c r="AU104" s="217" t="s">
        <v>23</v>
      </c>
      <c r="AY104" s="16" t="s">
        <v>136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16" t="s">
        <v>23</v>
      </c>
      <c r="BK104" s="218">
        <f>ROUND(P104*H104,2)</f>
        <v>0</v>
      </c>
      <c r="BL104" s="16" t="s">
        <v>175</v>
      </c>
      <c r="BM104" s="217" t="s">
        <v>561</v>
      </c>
    </row>
    <row r="105" s="2" customFormat="1" ht="16.5" customHeight="1">
      <c r="A105" s="37"/>
      <c r="B105" s="38"/>
      <c r="C105" s="203" t="s">
        <v>388</v>
      </c>
      <c r="D105" s="203" t="s">
        <v>138</v>
      </c>
      <c r="E105" s="204" t="s">
        <v>562</v>
      </c>
      <c r="F105" s="205" t="s">
        <v>563</v>
      </c>
      <c r="G105" s="206" t="s">
        <v>141</v>
      </c>
      <c r="H105" s="207">
        <v>276</v>
      </c>
      <c r="I105" s="208"/>
      <c r="J105" s="209"/>
      <c r="K105" s="210">
        <f>ROUND(P105*H105,2)</f>
        <v>0</v>
      </c>
      <c r="L105" s="205" t="s">
        <v>21</v>
      </c>
      <c r="M105" s="211"/>
      <c r="N105" s="212" t="s">
        <v>21</v>
      </c>
      <c r="O105" s="213" t="s">
        <v>48</v>
      </c>
      <c r="P105" s="214">
        <f>I105+J105</f>
        <v>0</v>
      </c>
      <c r="Q105" s="214">
        <f>ROUND(I105*H105,2)</f>
        <v>0</v>
      </c>
      <c r="R105" s="214">
        <f>ROUND(J105*H105,2)</f>
        <v>0</v>
      </c>
      <c r="S105" s="83"/>
      <c r="T105" s="215">
        <f>S105*H105</f>
        <v>0</v>
      </c>
      <c r="U105" s="215">
        <v>0</v>
      </c>
      <c r="V105" s="215">
        <f>U105*H105</f>
        <v>0</v>
      </c>
      <c r="W105" s="215">
        <v>0</v>
      </c>
      <c r="X105" s="215">
        <f>W105*H105</f>
        <v>0</v>
      </c>
      <c r="Y105" s="216" t="s">
        <v>21</v>
      </c>
      <c r="Z105" s="37"/>
      <c r="AA105" s="37"/>
      <c r="AB105" s="37"/>
      <c r="AC105" s="37"/>
      <c r="AD105" s="37"/>
      <c r="AE105" s="37"/>
      <c r="AR105" s="217" t="s">
        <v>513</v>
      </c>
      <c r="AT105" s="217" t="s">
        <v>138</v>
      </c>
      <c r="AU105" s="217" t="s">
        <v>23</v>
      </c>
      <c r="AY105" s="16" t="s">
        <v>136</v>
      </c>
      <c r="BE105" s="218">
        <f>IF(O105="základní",K105,0)</f>
        <v>0</v>
      </c>
      <c r="BF105" s="218">
        <f>IF(O105="snížená",K105,0)</f>
        <v>0</v>
      </c>
      <c r="BG105" s="218">
        <f>IF(O105="zákl. přenesená",K105,0)</f>
        <v>0</v>
      </c>
      <c r="BH105" s="218">
        <f>IF(O105="sníž. přenesená",K105,0)</f>
        <v>0</v>
      </c>
      <c r="BI105" s="218">
        <f>IF(O105="nulová",K105,0)</f>
        <v>0</v>
      </c>
      <c r="BJ105" s="16" t="s">
        <v>23</v>
      </c>
      <c r="BK105" s="218">
        <f>ROUND(P105*H105,2)</f>
        <v>0</v>
      </c>
      <c r="BL105" s="16" t="s">
        <v>175</v>
      </c>
      <c r="BM105" s="217" t="s">
        <v>564</v>
      </c>
    </row>
    <row r="106" s="2" customFormat="1" ht="16.5" customHeight="1">
      <c r="A106" s="37"/>
      <c r="B106" s="38"/>
      <c r="C106" s="203" t="s">
        <v>403</v>
      </c>
      <c r="D106" s="203" t="s">
        <v>138</v>
      </c>
      <c r="E106" s="204" t="s">
        <v>565</v>
      </c>
      <c r="F106" s="205" t="s">
        <v>566</v>
      </c>
      <c r="G106" s="206" t="s">
        <v>141</v>
      </c>
      <c r="H106" s="207">
        <v>408</v>
      </c>
      <c r="I106" s="208"/>
      <c r="J106" s="209"/>
      <c r="K106" s="210">
        <f>ROUND(P106*H106,2)</f>
        <v>0</v>
      </c>
      <c r="L106" s="205" t="s">
        <v>21</v>
      </c>
      <c r="M106" s="211"/>
      <c r="N106" s="212" t="s">
        <v>21</v>
      </c>
      <c r="O106" s="213" t="s">
        <v>48</v>
      </c>
      <c r="P106" s="214">
        <f>I106+J106</f>
        <v>0</v>
      </c>
      <c r="Q106" s="214">
        <f>ROUND(I106*H106,2)</f>
        <v>0</v>
      </c>
      <c r="R106" s="214">
        <f>ROUND(J106*H106,2)</f>
        <v>0</v>
      </c>
      <c r="S106" s="83"/>
      <c r="T106" s="215">
        <f>S106*H106</f>
        <v>0</v>
      </c>
      <c r="U106" s="215">
        <v>0</v>
      </c>
      <c r="V106" s="215">
        <f>U106*H106</f>
        <v>0</v>
      </c>
      <c r="W106" s="215">
        <v>0</v>
      </c>
      <c r="X106" s="215">
        <f>W106*H106</f>
        <v>0</v>
      </c>
      <c r="Y106" s="216" t="s">
        <v>21</v>
      </c>
      <c r="Z106" s="37"/>
      <c r="AA106" s="37"/>
      <c r="AB106" s="37"/>
      <c r="AC106" s="37"/>
      <c r="AD106" s="37"/>
      <c r="AE106" s="37"/>
      <c r="AR106" s="217" t="s">
        <v>513</v>
      </c>
      <c r="AT106" s="217" t="s">
        <v>138</v>
      </c>
      <c r="AU106" s="217" t="s">
        <v>23</v>
      </c>
      <c r="AY106" s="16" t="s">
        <v>136</v>
      </c>
      <c r="BE106" s="218">
        <f>IF(O106="základní",K106,0)</f>
        <v>0</v>
      </c>
      <c r="BF106" s="218">
        <f>IF(O106="snížená",K106,0)</f>
        <v>0</v>
      </c>
      <c r="BG106" s="218">
        <f>IF(O106="zákl. přenesená",K106,0)</f>
        <v>0</v>
      </c>
      <c r="BH106" s="218">
        <f>IF(O106="sníž. přenesená",K106,0)</f>
        <v>0</v>
      </c>
      <c r="BI106" s="218">
        <f>IF(O106="nulová",K106,0)</f>
        <v>0</v>
      </c>
      <c r="BJ106" s="16" t="s">
        <v>23</v>
      </c>
      <c r="BK106" s="218">
        <f>ROUND(P106*H106,2)</f>
        <v>0</v>
      </c>
      <c r="BL106" s="16" t="s">
        <v>175</v>
      </c>
      <c r="BM106" s="217" t="s">
        <v>567</v>
      </c>
    </row>
    <row r="107" s="2" customFormat="1" ht="16.5" customHeight="1">
      <c r="A107" s="37"/>
      <c r="B107" s="38"/>
      <c r="C107" s="203" t="s">
        <v>408</v>
      </c>
      <c r="D107" s="203" t="s">
        <v>138</v>
      </c>
      <c r="E107" s="204" t="s">
        <v>568</v>
      </c>
      <c r="F107" s="205" t="s">
        <v>569</v>
      </c>
      <c r="G107" s="206" t="s">
        <v>141</v>
      </c>
      <c r="H107" s="207">
        <v>636</v>
      </c>
      <c r="I107" s="208"/>
      <c r="J107" s="209"/>
      <c r="K107" s="210">
        <f>ROUND(P107*H107,2)</f>
        <v>0</v>
      </c>
      <c r="L107" s="205" t="s">
        <v>21</v>
      </c>
      <c r="M107" s="211"/>
      <c r="N107" s="212" t="s">
        <v>21</v>
      </c>
      <c r="O107" s="213" t="s">
        <v>48</v>
      </c>
      <c r="P107" s="214">
        <f>I107+J107</f>
        <v>0</v>
      </c>
      <c r="Q107" s="214">
        <f>ROUND(I107*H107,2)</f>
        <v>0</v>
      </c>
      <c r="R107" s="214">
        <f>ROUND(J107*H107,2)</f>
        <v>0</v>
      </c>
      <c r="S107" s="83"/>
      <c r="T107" s="215">
        <f>S107*H107</f>
        <v>0</v>
      </c>
      <c r="U107" s="215">
        <v>0</v>
      </c>
      <c r="V107" s="215">
        <f>U107*H107</f>
        <v>0</v>
      </c>
      <c r="W107" s="215">
        <v>0</v>
      </c>
      <c r="X107" s="215">
        <f>W107*H107</f>
        <v>0</v>
      </c>
      <c r="Y107" s="216" t="s">
        <v>21</v>
      </c>
      <c r="Z107" s="37"/>
      <c r="AA107" s="37"/>
      <c r="AB107" s="37"/>
      <c r="AC107" s="37"/>
      <c r="AD107" s="37"/>
      <c r="AE107" s="37"/>
      <c r="AR107" s="217" t="s">
        <v>513</v>
      </c>
      <c r="AT107" s="217" t="s">
        <v>138</v>
      </c>
      <c r="AU107" s="217" t="s">
        <v>23</v>
      </c>
      <c r="AY107" s="16" t="s">
        <v>136</v>
      </c>
      <c r="BE107" s="218">
        <f>IF(O107="základní",K107,0)</f>
        <v>0</v>
      </c>
      <c r="BF107" s="218">
        <f>IF(O107="snížená",K107,0)</f>
        <v>0</v>
      </c>
      <c r="BG107" s="218">
        <f>IF(O107="zákl. přenesená",K107,0)</f>
        <v>0</v>
      </c>
      <c r="BH107" s="218">
        <f>IF(O107="sníž. přenesená",K107,0)</f>
        <v>0</v>
      </c>
      <c r="BI107" s="218">
        <f>IF(O107="nulová",K107,0)</f>
        <v>0</v>
      </c>
      <c r="BJ107" s="16" t="s">
        <v>23</v>
      </c>
      <c r="BK107" s="218">
        <f>ROUND(P107*H107,2)</f>
        <v>0</v>
      </c>
      <c r="BL107" s="16" t="s">
        <v>175</v>
      </c>
      <c r="BM107" s="217" t="s">
        <v>570</v>
      </c>
    </row>
    <row r="108" s="2" customFormat="1" ht="16.5" customHeight="1">
      <c r="A108" s="37"/>
      <c r="B108" s="38"/>
      <c r="C108" s="203" t="s">
        <v>413</v>
      </c>
      <c r="D108" s="203" t="s">
        <v>138</v>
      </c>
      <c r="E108" s="204" t="s">
        <v>571</v>
      </c>
      <c r="F108" s="205" t="s">
        <v>572</v>
      </c>
      <c r="G108" s="206" t="s">
        <v>492</v>
      </c>
      <c r="H108" s="207">
        <v>1</v>
      </c>
      <c r="I108" s="208"/>
      <c r="J108" s="209"/>
      <c r="K108" s="210">
        <f>ROUND(P108*H108,2)</f>
        <v>0</v>
      </c>
      <c r="L108" s="205" t="s">
        <v>21</v>
      </c>
      <c r="M108" s="211"/>
      <c r="N108" s="212" t="s">
        <v>21</v>
      </c>
      <c r="O108" s="213" t="s">
        <v>48</v>
      </c>
      <c r="P108" s="214">
        <f>I108+J108</f>
        <v>0</v>
      </c>
      <c r="Q108" s="214">
        <f>ROUND(I108*H108,2)</f>
        <v>0</v>
      </c>
      <c r="R108" s="214">
        <f>ROUND(J108*H108,2)</f>
        <v>0</v>
      </c>
      <c r="S108" s="83"/>
      <c r="T108" s="215">
        <f>S108*H108</f>
        <v>0</v>
      </c>
      <c r="U108" s="215">
        <v>0</v>
      </c>
      <c r="V108" s="215">
        <f>U108*H108</f>
        <v>0</v>
      </c>
      <c r="W108" s="215">
        <v>0</v>
      </c>
      <c r="X108" s="215">
        <f>W108*H108</f>
        <v>0</v>
      </c>
      <c r="Y108" s="216" t="s">
        <v>21</v>
      </c>
      <c r="Z108" s="37"/>
      <c r="AA108" s="37"/>
      <c r="AB108" s="37"/>
      <c r="AC108" s="37"/>
      <c r="AD108" s="37"/>
      <c r="AE108" s="37"/>
      <c r="AR108" s="217" t="s">
        <v>513</v>
      </c>
      <c r="AT108" s="217" t="s">
        <v>138</v>
      </c>
      <c r="AU108" s="217" t="s">
        <v>23</v>
      </c>
      <c r="AY108" s="16" t="s">
        <v>136</v>
      </c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16" t="s">
        <v>23</v>
      </c>
      <c r="BK108" s="218">
        <f>ROUND(P108*H108,2)</f>
        <v>0</v>
      </c>
      <c r="BL108" s="16" t="s">
        <v>175</v>
      </c>
      <c r="BM108" s="217" t="s">
        <v>573</v>
      </c>
    </row>
    <row r="109" s="12" customFormat="1" ht="25.92" customHeight="1">
      <c r="A109" s="12"/>
      <c r="B109" s="188"/>
      <c r="C109" s="189"/>
      <c r="D109" s="190" t="s">
        <v>78</v>
      </c>
      <c r="E109" s="191" t="s">
        <v>574</v>
      </c>
      <c r="F109" s="191" t="s">
        <v>575</v>
      </c>
      <c r="G109" s="189"/>
      <c r="H109" s="189"/>
      <c r="I109" s="192"/>
      <c r="J109" s="192"/>
      <c r="K109" s="193">
        <f>BK109</f>
        <v>0</v>
      </c>
      <c r="L109" s="189"/>
      <c r="M109" s="194"/>
      <c r="N109" s="195"/>
      <c r="O109" s="196"/>
      <c r="P109" s="196"/>
      <c r="Q109" s="197">
        <f>SUM(Q110:Q131)</f>
        <v>0</v>
      </c>
      <c r="R109" s="197">
        <f>SUM(R110:R131)</f>
        <v>0</v>
      </c>
      <c r="S109" s="196"/>
      <c r="T109" s="198">
        <f>SUM(T110:T131)</f>
        <v>0</v>
      </c>
      <c r="U109" s="196"/>
      <c r="V109" s="198">
        <f>SUM(V110:V131)</f>
        <v>0</v>
      </c>
      <c r="W109" s="196"/>
      <c r="X109" s="198">
        <f>SUM(X110:X131)</f>
        <v>0</v>
      </c>
      <c r="Y109" s="199"/>
      <c r="Z109" s="12"/>
      <c r="AA109" s="12"/>
      <c r="AB109" s="12"/>
      <c r="AC109" s="12"/>
      <c r="AD109" s="12"/>
      <c r="AE109" s="12"/>
      <c r="AR109" s="200" t="s">
        <v>219</v>
      </c>
      <c r="AT109" s="201" t="s">
        <v>78</v>
      </c>
      <c r="AU109" s="201" t="s">
        <v>79</v>
      </c>
      <c r="AY109" s="200" t="s">
        <v>136</v>
      </c>
      <c r="BK109" s="202">
        <f>SUM(BK110:BK131)</f>
        <v>0</v>
      </c>
    </row>
    <row r="110" s="2" customFormat="1" ht="16.5" customHeight="1">
      <c r="A110" s="37"/>
      <c r="B110" s="38"/>
      <c r="C110" s="203" t="s">
        <v>428</v>
      </c>
      <c r="D110" s="203" t="s">
        <v>138</v>
      </c>
      <c r="E110" s="204" t="s">
        <v>576</v>
      </c>
      <c r="F110" s="205" t="s">
        <v>577</v>
      </c>
      <c r="G110" s="206" t="s">
        <v>141</v>
      </c>
      <c r="H110" s="207">
        <v>28</v>
      </c>
      <c r="I110" s="208"/>
      <c r="J110" s="209"/>
      <c r="K110" s="210">
        <f>ROUND(P110*H110,2)</f>
        <v>0</v>
      </c>
      <c r="L110" s="205" t="s">
        <v>21</v>
      </c>
      <c r="M110" s="211"/>
      <c r="N110" s="212" t="s">
        <v>21</v>
      </c>
      <c r="O110" s="213" t="s">
        <v>48</v>
      </c>
      <c r="P110" s="214">
        <f>I110+J110</f>
        <v>0</v>
      </c>
      <c r="Q110" s="214">
        <f>ROUND(I110*H110,2)</f>
        <v>0</v>
      </c>
      <c r="R110" s="214">
        <f>ROUND(J110*H110,2)</f>
        <v>0</v>
      </c>
      <c r="S110" s="83"/>
      <c r="T110" s="215">
        <f>S110*H110</f>
        <v>0</v>
      </c>
      <c r="U110" s="215">
        <v>0</v>
      </c>
      <c r="V110" s="215">
        <f>U110*H110</f>
        <v>0</v>
      </c>
      <c r="W110" s="215">
        <v>0</v>
      </c>
      <c r="X110" s="215">
        <f>W110*H110</f>
        <v>0</v>
      </c>
      <c r="Y110" s="216" t="s">
        <v>21</v>
      </c>
      <c r="Z110" s="37"/>
      <c r="AA110" s="37"/>
      <c r="AB110" s="37"/>
      <c r="AC110" s="37"/>
      <c r="AD110" s="37"/>
      <c r="AE110" s="37"/>
      <c r="AR110" s="217" t="s">
        <v>513</v>
      </c>
      <c r="AT110" s="217" t="s">
        <v>138</v>
      </c>
      <c r="AU110" s="217" t="s">
        <v>23</v>
      </c>
      <c r="AY110" s="16" t="s">
        <v>136</v>
      </c>
      <c r="BE110" s="218">
        <f>IF(O110="základní",K110,0)</f>
        <v>0</v>
      </c>
      <c r="BF110" s="218">
        <f>IF(O110="snížená",K110,0)</f>
        <v>0</v>
      </c>
      <c r="BG110" s="218">
        <f>IF(O110="zákl. přenesená",K110,0)</f>
        <v>0</v>
      </c>
      <c r="BH110" s="218">
        <f>IF(O110="sníž. přenesená",K110,0)</f>
        <v>0</v>
      </c>
      <c r="BI110" s="218">
        <f>IF(O110="nulová",K110,0)</f>
        <v>0</v>
      </c>
      <c r="BJ110" s="16" t="s">
        <v>23</v>
      </c>
      <c r="BK110" s="218">
        <f>ROUND(P110*H110,2)</f>
        <v>0</v>
      </c>
      <c r="BL110" s="16" t="s">
        <v>175</v>
      </c>
      <c r="BM110" s="217" t="s">
        <v>578</v>
      </c>
    </row>
    <row r="111" s="2" customFormat="1" ht="16.5" customHeight="1">
      <c r="A111" s="37"/>
      <c r="B111" s="38"/>
      <c r="C111" s="203" t="s">
        <v>23</v>
      </c>
      <c r="D111" s="203" t="s">
        <v>138</v>
      </c>
      <c r="E111" s="204" t="s">
        <v>579</v>
      </c>
      <c r="F111" s="205" t="s">
        <v>580</v>
      </c>
      <c r="G111" s="206" t="s">
        <v>141</v>
      </c>
      <c r="H111" s="207">
        <v>14</v>
      </c>
      <c r="I111" s="208"/>
      <c r="J111" s="209"/>
      <c r="K111" s="210">
        <f>ROUND(P111*H111,2)</f>
        <v>0</v>
      </c>
      <c r="L111" s="205" t="s">
        <v>21</v>
      </c>
      <c r="M111" s="211"/>
      <c r="N111" s="212" t="s">
        <v>21</v>
      </c>
      <c r="O111" s="213" t="s">
        <v>48</v>
      </c>
      <c r="P111" s="214">
        <f>I111+J111</f>
        <v>0</v>
      </c>
      <c r="Q111" s="214">
        <f>ROUND(I111*H111,2)</f>
        <v>0</v>
      </c>
      <c r="R111" s="214">
        <f>ROUND(J111*H111,2)</f>
        <v>0</v>
      </c>
      <c r="S111" s="83"/>
      <c r="T111" s="215">
        <f>S111*H111</f>
        <v>0</v>
      </c>
      <c r="U111" s="215">
        <v>0</v>
      </c>
      <c r="V111" s="215">
        <f>U111*H111</f>
        <v>0</v>
      </c>
      <c r="W111" s="215">
        <v>0</v>
      </c>
      <c r="X111" s="215">
        <f>W111*H111</f>
        <v>0</v>
      </c>
      <c r="Y111" s="216" t="s">
        <v>21</v>
      </c>
      <c r="Z111" s="37"/>
      <c r="AA111" s="37"/>
      <c r="AB111" s="37"/>
      <c r="AC111" s="37"/>
      <c r="AD111" s="37"/>
      <c r="AE111" s="37"/>
      <c r="AR111" s="217" t="s">
        <v>513</v>
      </c>
      <c r="AT111" s="217" t="s">
        <v>138</v>
      </c>
      <c r="AU111" s="217" t="s">
        <v>23</v>
      </c>
      <c r="AY111" s="16" t="s">
        <v>136</v>
      </c>
      <c r="BE111" s="218">
        <f>IF(O111="základní",K111,0)</f>
        <v>0</v>
      </c>
      <c r="BF111" s="218">
        <f>IF(O111="snížená",K111,0)</f>
        <v>0</v>
      </c>
      <c r="BG111" s="218">
        <f>IF(O111="zákl. přenesená",K111,0)</f>
        <v>0</v>
      </c>
      <c r="BH111" s="218">
        <f>IF(O111="sníž. přenesená",K111,0)</f>
        <v>0</v>
      </c>
      <c r="BI111" s="218">
        <f>IF(O111="nulová",K111,0)</f>
        <v>0</v>
      </c>
      <c r="BJ111" s="16" t="s">
        <v>23</v>
      </c>
      <c r="BK111" s="218">
        <f>ROUND(P111*H111,2)</f>
        <v>0</v>
      </c>
      <c r="BL111" s="16" t="s">
        <v>175</v>
      </c>
      <c r="BM111" s="217" t="s">
        <v>581</v>
      </c>
    </row>
    <row r="112" s="2" customFormat="1" ht="16.5" customHeight="1">
      <c r="A112" s="37"/>
      <c r="B112" s="38"/>
      <c r="C112" s="203" t="s">
        <v>88</v>
      </c>
      <c r="D112" s="203" t="s">
        <v>138</v>
      </c>
      <c r="E112" s="204" t="s">
        <v>582</v>
      </c>
      <c r="F112" s="205" t="s">
        <v>583</v>
      </c>
      <c r="G112" s="206" t="s">
        <v>141</v>
      </c>
      <c r="H112" s="207">
        <v>11</v>
      </c>
      <c r="I112" s="208"/>
      <c r="J112" s="209"/>
      <c r="K112" s="210">
        <f>ROUND(P112*H112,2)</f>
        <v>0</v>
      </c>
      <c r="L112" s="205" t="s">
        <v>21</v>
      </c>
      <c r="M112" s="211"/>
      <c r="N112" s="212" t="s">
        <v>21</v>
      </c>
      <c r="O112" s="213" t="s">
        <v>48</v>
      </c>
      <c r="P112" s="214">
        <f>I112+J112</f>
        <v>0</v>
      </c>
      <c r="Q112" s="214">
        <f>ROUND(I112*H112,2)</f>
        <v>0</v>
      </c>
      <c r="R112" s="214">
        <f>ROUND(J112*H112,2)</f>
        <v>0</v>
      </c>
      <c r="S112" s="83"/>
      <c r="T112" s="215">
        <f>S112*H112</f>
        <v>0</v>
      </c>
      <c r="U112" s="215">
        <v>0</v>
      </c>
      <c r="V112" s="215">
        <f>U112*H112</f>
        <v>0</v>
      </c>
      <c r="W112" s="215">
        <v>0</v>
      </c>
      <c r="X112" s="215">
        <f>W112*H112</f>
        <v>0</v>
      </c>
      <c r="Y112" s="216" t="s">
        <v>21</v>
      </c>
      <c r="Z112" s="37"/>
      <c r="AA112" s="37"/>
      <c r="AB112" s="37"/>
      <c r="AC112" s="37"/>
      <c r="AD112" s="37"/>
      <c r="AE112" s="37"/>
      <c r="AR112" s="217" t="s">
        <v>513</v>
      </c>
      <c r="AT112" s="217" t="s">
        <v>138</v>
      </c>
      <c r="AU112" s="217" t="s">
        <v>23</v>
      </c>
      <c r="AY112" s="16" t="s">
        <v>136</v>
      </c>
      <c r="BE112" s="218">
        <f>IF(O112="základní",K112,0)</f>
        <v>0</v>
      </c>
      <c r="BF112" s="218">
        <f>IF(O112="snížená",K112,0)</f>
        <v>0</v>
      </c>
      <c r="BG112" s="218">
        <f>IF(O112="zákl. přenesená",K112,0)</f>
        <v>0</v>
      </c>
      <c r="BH112" s="218">
        <f>IF(O112="sníž. přenesená",K112,0)</f>
        <v>0</v>
      </c>
      <c r="BI112" s="218">
        <f>IF(O112="nulová",K112,0)</f>
        <v>0</v>
      </c>
      <c r="BJ112" s="16" t="s">
        <v>23</v>
      </c>
      <c r="BK112" s="218">
        <f>ROUND(P112*H112,2)</f>
        <v>0</v>
      </c>
      <c r="BL112" s="16" t="s">
        <v>175</v>
      </c>
      <c r="BM112" s="217" t="s">
        <v>584</v>
      </c>
    </row>
    <row r="113" s="2" customFormat="1" ht="16.5" customHeight="1">
      <c r="A113" s="37"/>
      <c r="B113" s="38"/>
      <c r="C113" s="203" t="s">
        <v>219</v>
      </c>
      <c r="D113" s="203" t="s">
        <v>138</v>
      </c>
      <c r="E113" s="204" t="s">
        <v>585</v>
      </c>
      <c r="F113" s="205" t="s">
        <v>586</v>
      </c>
      <c r="G113" s="206" t="s">
        <v>141</v>
      </c>
      <c r="H113" s="207">
        <v>20</v>
      </c>
      <c r="I113" s="208"/>
      <c r="J113" s="209"/>
      <c r="K113" s="210">
        <f>ROUND(P113*H113,2)</f>
        <v>0</v>
      </c>
      <c r="L113" s="205" t="s">
        <v>21</v>
      </c>
      <c r="M113" s="211"/>
      <c r="N113" s="212" t="s">
        <v>21</v>
      </c>
      <c r="O113" s="213" t="s">
        <v>48</v>
      </c>
      <c r="P113" s="214">
        <f>I113+J113</f>
        <v>0</v>
      </c>
      <c r="Q113" s="214">
        <f>ROUND(I113*H113,2)</f>
        <v>0</v>
      </c>
      <c r="R113" s="214">
        <f>ROUND(J113*H113,2)</f>
        <v>0</v>
      </c>
      <c r="S113" s="83"/>
      <c r="T113" s="215">
        <f>S113*H113</f>
        <v>0</v>
      </c>
      <c r="U113" s="215">
        <v>0</v>
      </c>
      <c r="V113" s="215">
        <f>U113*H113</f>
        <v>0</v>
      </c>
      <c r="W113" s="215">
        <v>0</v>
      </c>
      <c r="X113" s="215">
        <f>W113*H113</f>
        <v>0</v>
      </c>
      <c r="Y113" s="216" t="s">
        <v>21</v>
      </c>
      <c r="Z113" s="37"/>
      <c r="AA113" s="37"/>
      <c r="AB113" s="37"/>
      <c r="AC113" s="37"/>
      <c r="AD113" s="37"/>
      <c r="AE113" s="37"/>
      <c r="AR113" s="217" t="s">
        <v>513</v>
      </c>
      <c r="AT113" s="217" t="s">
        <v>138</v>
      </c>
      <c r="AU113" s="217" t="s">
        <v>23</v>
      </c>
      <c r="AY113" s="16" t="s">
        <v>136</v>
      </c>
      <c r="BE113" s="218">
        <f>IF(O113="základní",K113,0)</f>
        <v>0</v>
      </c>
      <c r="BF113" s="218">
        <f>IF(O113="snížená",K113,0)</f>
        <v>0</v>
      </c>
      <c r="BG113" s="218">
        <f>IF(O113="zákl. přenesená",K113,0)</f>
        <v>0</v>
      </c>
      <c r="BH113" s="218">
        <f>IF(O113="sníž. přenesená",K113,0)</f>
        <v>0</v>
      </c>
      <c r="BI113" s="218">
        <f>IF(O113="nulová",K113,0)</f>
        <v>0</v>
      </c>
      <c r="BJ113" s="16" t="s">
        <v>23</v>
      </c>
      <c r="BK113" s="218">
        <f>ROUND(P113*H113,2)</f>
        <v>0</v>
      </c>
      <c r="BL113" s="16" t="s">
        <v>175</v>
      </c>
      <c r="BM113" s="217" t="s">
        <v>587</v>
      </c>
    </row>
    <row r="114" s="2" customFormat="1" ht="16.5" customHeight="1">
      <c r="A114" s="37"/>
      <c r="B114" s="38"/>
      <c r="C114" s="203" t="s">
        <v>143</v>
      </c>
      <c r="D114" s="203" t="s">
        <v>138</v>
      </c>
      <c r="E114" s="204" t="s">
        <v>588</v>
      </c>
      <c r="F114" s="205" t="s">
        <v>589</v>
      </c>
      <c r="G114" s="206" t="s">
        <v>141</v>
      </c>
      <c r="H114" s="207">
        <v>41</v>
      </c>
      <c r="I114" s="208"/>
      <c r="J114" s="209"/>
      <c r="K114" s="210">
        <f>ROUND(P114*H114,2)</f>
        <v>0</v>
      </c>
      <c r="L114" s="205" t="s">
        <v>21</v>
      </c>
      <c r="M114" s="211"/>
      <c r="N114" s="212" t="s">
        <v>21</v>
      </c>
      <c r="O114" s="213" t="s">
        <v>48</v>
      </c>
      <c r="P114" s="214">
        <f>I114+J114</f>
        <v>0</v>
      </c>
      <c r="Q114" s="214">
        <f>ROUND(I114*H114,2)</f>
        <v>0</v>
      </c>
      <c r="R114" s="214">
        <f>ROUND(J114*H114,2)</f>
        <v>0</v>
      </c>
      <c r="S114" s="83"/>
      <c r="T114" s="215">
        <f>S114*H114</f>
        <v>0</v>
      </c>
      <c r="U114" s="215">
        <v>0</v>
      </c>
      <c r="V114" s="215">
        <f>U114*H114</f>
        <v>0</v>
      </c>
      <c r="W114" s="215">
        <v>0</v>
      </c>
      <c r="X114" s="215">
        <f>W114*H114</f>
        <v>0</v>
      </c>
      <c r="Y114" s="216" t="s">
        <v>21</v>
      </c>
      <c r="Z114" s="37"/>
      <c r="AA114" s="37"/>
      <c r="AB114" s="37"/>
      <c r="AC114" s="37"/>
      <c r="AD114" s="37"/>
      <c r="AE114" s="37"/>
      <c r="AR114" s="217" t="s">
        <v>513</v>
      </c>
      <c r="AT114" s="217" t="s">
        <v>138</v>
      </c>
      <c r="AU114" s="217" t="s">
        <v>23</v>
      </c>
      <c r="AY114" s="16" t="s">
        <v>136</v>
      </c>
      <c r="BE114" s="218">
        <f>IF(O114="základní",K114,0)</f>
        <v>0</v>
      </c>
      <c r="BF114" s="218">
        <f>IF(O114="snížená",K114,0)</f>
        <v>0</v>
      </c>
      <c r="BG114" s="218">
        <f>IF(O114="zákl. přenesená",K114,0)</f>
        <v>0</v>
      </c>
      <c r="BH114" s="218">
        <f>IF(O114="sníž. přenesená",K114,0)</f>
        <v>0</v>
      </c>
      <c r="BI114" s="218">
        <f>IF(O114="nulová",K114,0)</f>
        <v>0</v>
      </c>
      <c r="BJ114" s="16" t="s">
        <v>23</v>
      </c>
      <c r="BK114" s="218">
        <f>ROUND(P114*H114,2)</f>
        <v>0</v>
      </c>
      <c r="BL114" s="16" t="s">
        <v>175</v>
      </c>
      <c r="BM114" s="217" t="s">
        <v>590</v>
      </c>
    </row>
    <row r="115" s="2" customFormat="1" ht="16.5" customHeight="1">
      <c r="A115" s="37"/>
      <c r="B115" s="38"/>
      <c r="C115" s="203" t="s">
        <v>231</v>
      </c>
      <c r="D115" s="203" t="s">
        <v>138</v>
      </c>
      <c r="E115" s="204" t="s">
        <v>591</v>
      </c>
      <c r="F115" s="205" t="s">
        <v>592</v>
      </c>
      <c r="G115" s="206" t="s">
        <v>141</v>
      </c>
      <c r="H115" s="207">
        <v>12</v>
      </c>
      <c r="I115" s="208"/>
      <c r="J115" s="209"/>
      <c r="K115" s="210">
        <f>ROUND(P115*H115,2)</f>
        <v>0</v>
      </c>
      <c r="L115" s="205" t="s">
        <v>21</v>
      </c>
      <c r="M115" s="211"/>
      <c r="N115" s="212" t="s">
        <v>21</v>
      </c>
      <c r="O115" s="213" t="s">
        <v>48</v>
      </c>
      <c r="P115" s="214">
        <f>I115+J115</f>
        <v>0</v>
      </c>
      <c r="Q115" s="214">
        <f>ROUND(I115*H115,2)</f>
        <v>0</v>
      </c>
      <c r="R115" s="214">
        <f>ROUND(J115*H115,2)</f>
        <v>0</v>
      </c>
      <c r="S115" s="83"/>
      <c r="T115" s="215">
        <f>S115*H115</f>
        <v>0</v>
      </c>
      <c r="U115" s="215">
        <v>0</v>
      </c>
      <c r="V115" s="215">
        <f>U115*H115</f>
        <v>0</v>
      </c>
      <c r="W115" s="215">
        <v>0</v>
      </c>
      <c r="X115" s="215">
        <f>W115*H115</f>
        <v>0</v>
      </c>
      <c r="Y115" s="216" t="s">
        <v>21</v>
      </c>
      <c r="Z115" s="37"/>
      <c r="AA115" s="37"/>
      <c r="AB115" s="37"/>
      <c r="AC115" s="37"/>
      <c r="AD115" s="37"/>
      <c r="AE115" s="37"/>
      <c r="AR115" s="217" t="s">
        <v>513</v>
      </c>
      <c r="AT115" s="217" t="s">
        <v>138</v>
      </c>
      <c r="AU115" s="217" t="s">
        <v>23</v>
      </c>
      <c r="AY115" s="16" t="s">
        <v>136</v>
      </c>
      <c r="BE115" s="218">
        <f>IF(O115="základní",K115,0)</f>
        <v>0</v>
      </c>
      <c r="BF115" s="218">
        <f>IF(O115="snížená",K115,0)</f>
        <v>0</v>
      </c>
      <c r="BG115" s="218">
        <f>IF(O115="zákl. přenesená",K115,0)</f>
        <v>0</v>
      </c>
      <c r="BH115" s="218">
        <f>IF(O115="sníž. přenesená",K115,0)</f>
        <v>0</v>
      </c>
      <c r="BI115" s="218">
        <f>IF(O115="nulová",K115,0)</f>
        <v>0</v>
      </c>
      <c r="BJ115" s="16" t="s">
        <v>23</v>
      </c>
      <c r="BK115" s="218">
        <f>ROUND(P115*H115,2)</f>
        <v>0</v>
      </c>
      <c r="BL115" s="16" t="s">
        <v>175</v>
      </c>
      <c r="BM115" s="217" t="s">
        <v>593</v>
      </c>
    </row>
    <row r="116" s="2" customFormat="1" ht="16.5" customHeight="1">
      <c r="A116" s="37"/>
      <c r="B116" s="38"/>
      <c r="C116" s="203" t="s">
        <v>236</v>
      </c>
      <c r="D116" s="203" t="s">
        <v>138</v>
      </c>
      <c r="E116" s="204" t="s">
        <v>594</v>
      </c>
      <c r="F116" s="205" t="s">
        <v>595</v>
      </c>
      <c r="G116" s="206" t="s">
        <v>141</v>
      </c>
      <c r="H116" s="207">
        <v>16</v>
      </c>
      <c r="I116" s="208"/>
      <c r="J116" s="209"/>
      <c r="K116" s="210">
        <f>ROUND(P116*H116,2)</f>
        <v>0</v>
      </c>
      <c r="L116" s="205" t="s">
        <v>21</v>
      </c>
      <c r="M116" s="211"/>
      <c r="N116" s="212" t="s">
        <v>21</v>
      </c>
      <c r="O116" s="213" t="s">
        <v>48</v>
      </c>
      <c r="P116" s="214">
        <f>I116+J116</f>
        <v>0</v>
      </c>
      <c r="Q116" s="214">
        <f>ROUND(I116*H116,2)</f>
        <v>0</v>
      </c>
      <c r="R116" s="214">
        <f>ROUND(J116*H116,2)</f>
        <v>0</v>
      </c>
      <c r="S116" s="83"/>
      <c r="T116" s="215">
        <f>S116*H116</f>
        <v>0</v>
      </c>
      <c r="U116" s="215">
        <v>0</v>
      </c>
      <c r="V116" s="215">
        <f>U116*H116</f>
        <v>0</v>
      </c>
      <c r="W116" s="215">
        <v>0</v>
      </c>
      <c r="X116" s="215">
        <f>W116*H116</f>
        <v>0</v>
      </c>
      <c r="Y116" s="216" t="s">
        <v>21</v>
      </c>
      <c r="Z116" s="37"/>
      <c r="AA116" s="37"/>
      <c r="AB116" s="37"/>
      <c r="AC116" s="37"/>
      <c r="AD116" s="37"/>
      <c r="AE116" s="37"/>
      <c r="AR116" s="217" t="s">
        <v>513</v>
      </c>
      <c r="AT116" s="217" t="s">
        <v>138</v>
      </c>
      <c r="AU116" s="217" t="s">
        <v>23</v>
      </c>
      <c r="AY116" s="16" t="s">
        <v>136</v>
      </c>
      <c r="BE116" s="218">
        <f>IF(O116="základní",K116,0)</f>
        <v>0</v>
      </c>
      <c r="BF116" s="218">
        <f>IF(O116="snížená",K116,0)</f>
        <v>0</v>
      </c>
      <c r="BG116" s="218">
        <f>IF(O116="zákl. přenesená",K116,0)</f>
        <v>0</v>
      </c>
      <c r="BH116" s="218">
        <f>IF(O116="sníž. přenesená",K116,0)</f>
        <v>0</v>
      </c>
      <c r="BI116" s="218">
        <f>IF(O116="nulová",K116,0)</f>
        <v>0</v>
      </c>
      <c r="BJ116" s="16" t="s">
        <v>23</v>
      </c>
      <c r="BK116" s="218">
        <f>ROUND(P116*H116,2)</f>
        <v>0</v>
      </c>
      <c r="BL116" s="16" t="s">
        <v>175</v>
      </c>
      <c r="BM116" s="217" t="s">
        <v>596</v>
      </c>
    </row>
    <row r="117" s="2" customFormat="1" ht="16.5" customHeight="1">
      <c r="A117" s="37"/>
      <c r="B117" s="38"/>
      <c r="C117" s="203" t="s">
        <v>241</v>
      </c>
      <c r="D117" s="203" t="s">
        <v>138</v>
      </c>
      <c r="E117" s="204" t="s">
        <v>597</v>
      </c>
      <c r="F117" s="205" t="s">
        <v>598</v>
      </c>
      <c r="G117" s="206" t="s">
        <v>141</v>
      </c>
      <c r="H117" s="207">
        <v>9</v>
      </c>
      <c r="I117" s="208"/>
      <c r="J117" s="209"/>
      <c r="K117" s="210">
        <f>ROUND(P117*H117,2)</f>
        <v>0</v>
      </c>
      <c r="L117" s="205" t="s">
        <v>21</v>
      </c>
      <c r="M117" s="211"/>
      <c r="N117" s="212" t="s">
        <v>21</v>
      </c>
      <c r="O117" s="213" t="s">
        <v>48</v>
      </c>
      <c r="P117" s="214">
        <f>I117+J117</f>
        <v>0</v>
      </c>
      <c r="Q117" s="214">
        <f>ROUND(I117*H117,2)</f>
        <v>0</v>
      </c>
      <c r="R117" s="214">
        <f>ROUND(J117*H117,2)</f>
        <v>0</v>
      </c>
      <c r="S117" s="83"/>
      <c r="T117" s="215">
        <f>S117*H117</f>
        <v>0</v>
      </c>
      <c r="U117" s="215">
        <v>0</v>
      </c>
      <c r="V117" s="215">
        <f>U117*H117</f>
        <v>0</v>
      </c>
      <c r="W117" s="215">
        <v>0</v>
      </c>
      <c r="X117" s="215">
        <f>W117*H117</f>
        <v>0</v>
      </c>
      <c r="Y117" s="216" t="s">
        <v>21</v>
      </c>
      <c r="Z117" s="37"/>
      <c r="AA117" s="37"/>
      <c r="AB117" s="37"/>
      <c r="AC117" s="37"/>
      <c r="AD117" s="37"/>
      <c r="AE117" s="37"/>
      <c r="AR117" s="217" t="s">
        <v>513</v>
      </c>
      <c r="AT117" s="217" t="s">
        <v>138</v>
      </c>
      <c r="AU117" s="217" t="s">
        <v>23</v>
      </c>
      <c r="AY117" s="16" t="s">
        <v>136</v>
      </c>
      <c r="BE117" s="218">
        <f>IF(O117="základní",K117,0)</f>
        <v>0</v>
      </c>
      <c r="BF117" s="218">
        <f>IF(O117="snížená",K117,0)</f>
        <v>0</v>
      </c>
      <c r="BG117" s="218">
        <f>IF(O117="zákl. přenesená",K117,0)</f>
        <v>0</v>
      </c>
      <c r="BH117" s="218">
        <f>IF(O117="sníž. přenesená",K117,0)</f>
        <v>0</v>
      </c>
      <c r="BI117" s="218">
        <f>IF(O117="nulová",K117,0)</f>
        <v>0</v>
      </c>
      <c r="BJ117" s="16" t="s">
        <v>23</v>
      </c>
      <c r="BK117" s="218">
        <f>ROUND(P117*H117,2)</f>
        <v>0</v>
      </c>
      <c r="BL117" s="16" t="s">
        <v>175</v>
      </c>
      <c r="BM117" s="217" t="s">
        <v>599</v>
      </c>
    </row>
    <row r="118" s="2" customFormat="1" ht="16.5" customHeight="1">
      <c r="A118" s="37"/>
      <c r="B118" s="38"/>
      <c r="C118" s="203" t="s">
        <v>142</v>
      </c>
      <c r="D118" s="203" t="s">
        <v>138</v>
      </c>
      <c r="E118" s="204" t="s">
        <v>600</v>
      </c>
      <c r="F118" s="205" t="s">
        <v>601</v>
      </c>
      <c r="G118" s="206" t="s">
        <v>141</v>
      </c>
      <c r="H118" s="207">
        <v>55</v>
      </c>
      <c r="I118" s="208"/>
      <c r="J118" s="209"/>
      <c r="K118" s="210">
        <f>ROUND(P118*H118,2)</f>
        <v>0</v>
      </c>
      <c r="L118" s="205" t="s">
        <v>21</v>
      </c>
      <c r="M118" s="211"/>
      <c r="N118" s="212" t="s">
        <v>21</v>
      </c>
      <c r="O118" s="213" t="s">
        <v>48</v>
      </c>
      <c r="P118" s="214">
        <f>I118+J118</f>
        <v>0</v>
      </c>
      <c r="Q118" s="214">
        <f>ROUND(I118*H118,2)</f>
        <v>0</v>
      </c>
      <c r="R118" s="214">
        <f>ROUND(J118*H118,2)</f>
        <v>0</v>
      </c>
      <c r="S118" s="83"/>
      <c r="T118" s="215">
        <f>S118*H118</f>
        <v>0</v>
      </c>
      <c r="U118" s="215">
        <v>0</v>
      </c>
      <c r="V118" s="215">
        <f>U118*H118</f>
        <v>0</v>
      </c>
      <c r="W118" s="215">
        <v>0</v>
      </c>
      <c r="X118" s="215">
        <f>W118*H118</f>
        <v>0</v>
      </c>
      <c r="Y118" s="216" t="s">
        <v>21</v>
      </c>
      <c r="Z118" s="37"/>
      <c r="AA118" s="37"/>
      <c r="AB118" s="37"/>
      <c r="AC118" s="37"/>
      <c r="AD118" s="37"/>
      <c r="AE118" s="37"/>
      <c r="AR118" s="217" t="s">
        <v>513</v>
      </c>
      <c r="AT118" s="217" t="s">
        <v>138</v>
      </c>
      <c r="AU118" s="217" t="s">
        <v>23</v>
      </c>
      <c r="AY118" s="16" t="s">
        <v>136</v>
      </c>
      <c r="BE118" s="218">
        <f>IF(O118="základní",K118,0)</f>
        <v>0</v>
      </c>
      <c r="BF118" s="218">
        <f>IF(O118="snížená",K118,0)</f>
        <v>0</v>
      </c>
      <c r="BG118" s="218">
        <f>IF(O118="zákl. přenesená",K118,0)</f>
        <v>0</v>
      </c>
      <c r="BH118" s="218">
        <f>IF(O118="sníž. přenesená",K118,0)</f>
        <v>0</v>
      </c>
      <c r="BI118" s="218">
        <f>IF(O118="nulová",K118,0)</f>
        <v>0</v>
      </c>
      <c r="BJ118" s="16" t="s">
        <v>23</v>
      </c>
      <c r="BK118" s="218">
        <f>ROUND(P118*H118,2)</f>
        <v>0</v>
      </c>
      <c r="BL118" s="16" t="s">
        <v>175</v>
      </c>
      <c r="BM118" s="217" t="s">
        <v>602</v>
      </c>
    </row>
    <row r="119" s="2" customFormat="1" ht="16.5" customHeight="1">
      <c r="A119" s="37"/>
      <c r="B119" s="38"/>
      <c r="C119" s="203" t="s">
        <v>251</v>
      </c>
      <c r="D119" s="203" t="s">
        <v>138</v>
      </c>
      <c r="E119" s="204" t="s">
        <v>603</v>
      </c>
      <c r="F119" s="205" t="s">
        <v>604</v>
      </c>
      <c r="G119" s="206" t="s">
        <v>141</v>
      </c>
      <c r="H119" s="207">
        <v>14</v>
      </c>
      <c r="I119" s="208"/>
      <c r="J119" s="209"/>
      <c r="K119" s="210">
        <f>ROUND(P119*H119,2)</f>
        <v>0</v>
      </c>
      <c r="L119" s="205" t="s">
        <v>21</v>
      </c>
      <c r="M119" s="211"/>
      <c r="N119" s="212" t="s">
        <v>21</v>
      </c>
      <c r="O119" s="213" t="s">
        <v>48</v>
      </c>
      <c r="P119" s="214">
        <f>I119+J119</f>
        <v>0</v>
      </c>
      <c r="Q119" s="214">
        <f>ROUND(I119*H119,2)</f>
        <v>0</v>
      </c>
      <c r="R119" s="214">
        <f>ROUND(J119*H119,2)</f>
        <v>0</v>
      </c>
      <c r="S119" s="83"/>
      <c r="T119" s="215">
        <f>S119*H119</f>
        <v>0</v>
      </c>
      <c r="U119" s="215">
        <v>0</v>
      </c>
      <c r="V119" s="215">
        <f>U119*H119</f>
        <v>0</v>
      </c>
      <c r="W119" s="215">
        <v>0</v>
      </c>
      <c r="X119" s="215">
        <f>W119*H119</f>
        <v>0</v>
      </c>
      <c r="Y119" s="216" t="s">
        <v>21</v>
      </c>
      <c r="Z119" s="37"/>
      <c r="AA119" s="37"/>
      <c r="AB119" s="37"/>
      <c r="AC119" s="37"/>
      <c r="AD119" s="37"/>
      <c r="AE119" s="37"/>
      <c r="AR119" s="217" t="s">
        <v>513</v>
      </c>
      <c r="AT119" s="217" t="s">
        <v>138</v>
      </c>
      <c r="AU119" s="217" t="s">
        <v>23</v>
      </c>
      <c r="AY119" s="16" t="s">
        <v>136</v>
      </c>
      <c r="BE119" s="218">
        <f>IF(O119="základní",K119,0)</f>
        <v>0</v>
      </c>
      <c r="BF119" s="218">
        <f>IF(O119="snížená",K119,0)</f>
        <v>0</v>
      </c>
      <c r="BG119" s="218">
        <f>IF(O119="zákl. přenesená",K119,0)</f>
        <v>0</v>
      </c>
      <c r="BH119" s="218">
        <f>IF(O119="sníž. přenesená",K119,0)</f>
        <v>0</v>
      </c>
      <c r="BI119" s="218">
        <f>IF(O119="nulová",K119,0)</f>
        <v>0</v>
      </c>
      <c r="BJ119" s="16" t="s">
        <v>23</v>
      </c>
      <c r="BK119" s="218">
        <f>ROUND(P119*H119,2)</f>
        <v>0</v>
      </c>
      <c r="BL119" s="16" t="s">
        <v>175</v>
      </c>
      <c r="BM119" s="217" t="s">
        <v>605</v>
      </c>
    </row>
    <row r="120" s="2" customFormat="1" ht="16.5" customHeight="1">
      <c r="A120" s="37"/>
      <c r="B120" s="38"/>
      <c r="C120" s="203" t="s">
        <v>28</v>
      </c>
      <c r="D120" s="203" t="s">
        <v>138</v>
      </c>
      <c r="E120" s="204" t="s">
        <v>606</v>
      </c>
      <c r="F120" s="205" t="s">
        <v>607</v>
      </c>
      <c r="G120" s="206" t="s">
        <v>141</v>
      </c>
      <c r="H120" s="207">
        <v>65</v>
      </c>
      <c r="I120" s="208"/>
      <c r="J120" s="209"/>
      <c r="K120" s="210">
        <f>ROUND(P120*H120,2)</f>
        <v>0</v>
      </c>
      <c r="L120" s="205" t="s">
        <v>21</v>
      </c>
      <c r="M120" s="211"/>
      <c r="N120" s="212" t="s">
        <v>21</v>
      </c>
      <c r="O120" s="213" t="s">
        <v>48</v>
      </c>
      <c r="P120" s="214">
        <f>I120+J120</f>
        <v>0</v>
      </c>
      <c r="Q120" s="214">
        <f>ROUND(I120*H120,2)</f>
        <v>0</v>
      </c>
      <c r="R120" s="214">
        <f>ROUND(J120*H120,2)</f>
        <v>0</v>
      </c>
      <c r="S120" s="83"/>
      <c r="T120" s="215">
        <f>S120*H120</f>
        <v>0</v>
      </c>
      <c r="U120" s="215">
        <v>0</v>
      </c>
      <c r="V120" s="215">
        <f>U120*H120</f>
        <v>0</v>
      </c>
      <c r="W120" s="215">
        <v>0</v>
      </c>
      <c r="X120" s="215">
        <f>W120*H120</f>
        <v>0</v>
      </c>
      <c r="Y120" s="216" t="s">
        <v>21</v>
      </c>
      <c r="Z120" s="37"/>
      <c r="AA120" s="37"/>
      <c r="AB120" s="37"/>
      <c r="AC120" s="37"/>
      <c r="AD120" s="37"/>
      <c r="AE120" s="37"/>
      <c r="AR120" s="217" t="s">
        <v>513</v>
      </c>
      <c r="AT120" s="217" t="s">
        <v>138</v>
      </c>
      <c r="AU120" s="217" t="s">
        <v>23</v>
      </c>
      <c r="AY120" s="16" t="s">
        <v>136</v>
      </c>
      <c r="BE120" s="218">
        <f>IF(O120="základní",K120,0)</f>
        <v>0</v>
      </c>
      <c r="BF120" s="218">
        <f>IF(O120="snížená",K120,0)</f>
        <v>0</v>
      </c>
      <c r="BG120" s="218">
        <f>IF(O120="zákl. přenesená",K120,0)</f>
        <v>0</v>
      </c>
      <c r="BH120" s="218">
        <f>IF(O120="sníž. přenesená",K120,0)</f>
        <v>0</v>
      </c>
      <c r="BI120" s="218">
        <f>IF(O120="nulová",K120,0)</f>
        <v>0</v>
      </c>
      <c r="BJ120" s="16" t="s">
        <v>23</v>
      </c>
      <c r="BK120" s="218">
        <f>ROUND(P120*H120,2)</f>
        <v>0</v>
      </c>
      <c r="BL120" s="16" t="s">
        <v>175</v>
      </c>
      <c r="BM120" s="217" t="s">
        <v>608</v>
      </c>
    </row>
    <row r="121" s="2" customFormat="1" ht="16.5" customHeight="1">
      <c r="A121" s="37"/>
      <c r="B121" s="38"/>
      <c r="C121" s="203" t="s">
        <v>260</v>
      </c>
      <c r="D121" s="203" t="s">
        <v>138</v>
      </c>
      <c r="E121" s="204" t="s">
        <v>609</v>
      </c>
      <c r="F121" s="205" t="s">
        <v>610</v>
      </c>
      <c r="G121" s="206" t="s">
        <v>141</v>
      </c>
      <c r="H121" s="207">
        <v>10</v>
      </c>
      <c r="I121" s="208"/>
      <c r="J121" s="209"/>
      <c r="K121" s="210">
        <f>ROUND(P121*H121,2)</f>
        <v>0</v>
      </c>
      <c r="L121" s="205" t="s">
        <v>21</v>
      </c>
      <c r="M121" s="211"/>
      <c r="N121" s="212" t="s">
        <v>21</v>
      </c>
      <c r="O121" s="213" t="s">
        <v>48</v>
      </c>
      <c r="P121" s="214">
        <f>I121+J121</f>
        <v>0</v>
      </c>
      <c r="Q121" s="214">
        <f>ROUND(I121*H121,2)</f>
        <v>0</v>
      </c>
      <c r="R121" s="214">
        <f>ROUND(J121*H121,2)</f>
        <v>0</v>
      </c>
      <c r="S121" s="83"/>
      <c r="T121" s="215">
        <f>S121*H121</f>
        <v>0</v>
      </c>
      <c r="U121" s="215">
        <v>0</v>
      </c>
      <c r="V121" s="215">
        <f>U121*H121</f>
        <v>0</v>
      </c>
      <c r="W121" s="215">
        <v>0</v>
      </c>
      <c r="X121" s="215">
        <f>W121*H121</f>
        <v>0</v>
      </c>
      <c r="Y121" s="216" t="s">
        <v>21</v>
      </c>
      <c r="Z121" s="37"/>
      <c r="AA121" s="37"/>
      <c r="AB121" s="37"/>
      <c r="AC121" s="37"/>
      <c r="AD121" s="37"/>
      <c r="AE121" s="37"/>
      <c r="AR121" s="217" t="s">
        <v>513</v>
      </c>
      <c r="AT121" s="217" t="s">
        <v>138</v>
      </c>
      <c r="AU121" s="217" t="s">
        <v>23</v>
      </c>
      <c r="AY121" s="16" t="s">
        <v>136</v>
      </c>
      <c r="BE121" s="218">
        <f>IF(O121="základní",K121,0)</f>
        <v>0</v>
      </c>
      <c r="BF121" s="218">
        <f>IF(O121="snížená",K121,0)</f>
        <v>0</v>
      </c>
      <c r="BG121" s="218">
        <f>IF(O121="zákl. přenesená",K121,0)</f>
        <v>0</v>
      </c>
      <c r="BH121" s="218">
        <f>IF(O121="sníž. přenesená",K121,0)</f>
        <v>0</v>
      </c>
      <c r="BI121" s="218">
        <f>IF(O121="nulová",K121,0)</f>
        <v>0</v>
      </c>
      <c r="BJ121" s="16" t="s">
        <v>23</v>
      </c>
      <c r="BK121" s="218">
        <f>ROUND(P121*H121,2)</f>
        <v>0</v>
      </c>
      <c r="BL121" s="16" t="s">
        <v>175</v>
      </c>
      <c r="BM121" s="217" t="s">
        <v>611</v>
      </c>
    </row>
    <row r="122" s="2" customFormat="1" ht="16.5" customHeight="1">
      <c r="A122" s="37"/>
      <c r="B122" s="38"/>
      <c r="C122" s="203" t="s">
        <v>265</v>
      </c>
      <c r="D122" s="203" t="s">
        <v>138</v>
      </c>
      <c r="E122" s="204" t="s">
        <v>612</v>
      </c>
      <c r="F122" s="205" t="s">
        <v>613</v>
      </c>
      <c r="G122" s="206" t="s">
        <v>141</v>
      </c>
      <c r="H122" s="207">
        <v>11</v>
      </c>
      <c r="I122" s="208"/>
      <c r="J122" s="209"/>
      <c r="K122" s="210">
        <f>ROUND(P122*H122,2)</f>
        <v>0</v>
      </c>
      <c r="L122" s="205" t="s">
        <v>21</v>
      </c>
      <c r="M122" s="211"/>
      <c r="N122" s="212" t="s">
        <v>21</v>
      </c>
      <c r="O122" s="213" t="s">
        <v>48</v>
      </c>
      <c r="P122" s="214">
        <f>I122+J122</f>
        <v>0</v>
      </c>
      <c r="Q122" s="214">
        <f>ROUND(I122*H122,2)</f>
        <v>0</v>
      </c>
      <c r="R122" s="214">
        <f>ROUND(J122*H122,2)</f>
        <v>0</v>
      </c>
      <c r="S122" s="83"/>
      <c r="T122" s="215">
        <f>S122*H122</f>
        <v>0</v>
      </c>
      <c r="U122" s="215">
        <v>0</v>
      </c>
      <c r="V122" s="215">
        <f>U122*H122</f>
        <v>0</v>
      </c>
      <c r="W122" s="215">
        <v>0</v>
      </c>
      <c r="X122" s="215">
        <f>W122*H122</f>
        <v>0</v>
      </c>
      <c r="Y122" s="216" t="s">
        <v>21</v>
      </c>
      <c r="Z122" s="37"/>
      <c r="AA122" s="37"/>
      <c r="AB122" s="37"/>
      <c r="AC122" s="37"/>
      <c r="AD122" s="37"/>
      <c r="AE122" s="37"/>
      <c r="AR122" s="217" t="s">
        <v>513</v>
      </c>
      <c r="AT122" s="217" t="s">
        <v>138</v>
      </c>
      <c r="AU122" s="217" t="s">
        <v>23</v>
      </c>
      <c r="AY122" s="16" t="s">
        <v>136</v>
      </c>
      <c r="BE122" s="218">
        <f>IF(O122="základní",K122,0)</f>
        <v>0</v>
      </c>
      <c r="BF122" s="218">
        <f>IF(O122="snížená",K122,0)</f>
        <v>0</v>
      </c>
      <c r="BG122" s="218">
        <f>IF(O122="zákl. přenesená",K122,0)</f>
        <v>0</v>
      </c>
      <c r="BH122" s="218">
        <f>IF(O122="sníž. přenesená",K122,0)</f>
        <v>0</v>
      </c>
      <c r="BI122" s="218">
        <f>IF(O122="nulová",K122,0)</f>
        <v>0</v>
      </c>
      <c r="BJ122" s="16" t="s">
        <v>23</v>
      </c>
      <c r="BK122" s="218">
        <f>ROUND(P122*H122,2)</f>
        <v>0</v>
      </c>
      <c r="BL122" s="16" t="s">
        <v>175</v>
      </c>
      <c r="BM122" s="217" t="s">
        <v>614</v>
      </c>
    </row>
    <row r="123" s="2" customFormat="1" ht="16.5" customHeight="1">
      <c r="A123" s="37"/>
      <c r="B123" s="38"/>
      <c r="C123" s="203" t="s">
        <v>270</v>
      </c>
      <c r="D123" s="203" t="s">
        <v>138</v>
      </c>
      <c r="E123" s="204" t="s">
        <v>615</v>
      </c>
      <c r="F123" s="205" t="s">
        <v>616</v>
      </c>
      <c r="G123" s="206" t="s">
        <v>141</v>
      </c>
      <c r="H123" s="207">
        <v>13</v>
      </c>
      <c r="I123" s="208"/>
      <c r="J123" s="209"/>
      <c r="K123" s="210">
        <f>ROUND(P123*H123,2)</f>
        <v>0</v>
      </c>
      <c r="L123" s="205" t="s">
        <v>21</v>
      </c>
      <c r="M123" s="211"/>
      <c r="N123" s="212" t="s">
        <v>21</v>
      </c>
      <c r="O123" s="213" t="s">
        <v>48</v>
      </c>
      <c r="P123" s="214">
        <f>I123+J123</f>
        <v>0</v>
      </c>
      <c r="Q123" s="214">
        <f>ROUND(I123*H123,2)</f>
        <v>0</v>
      </c>
      <c r="R123" s="214">
        <f>ROUND(J123*H123,2)</f>
        <v>0</v>
      </c>
      <c r="S123" s="83"/>
      <c r="T123" s="215">
        <f>S123*H123</f>
        <v>0</v>
      </c>
      <c r="U123" s="215">
        <v>0</v>
      </c>
      <c r="V123" s="215">
        <f>U123*H123</f>
        <v>0</v>
      </c>
      <c r="W123" s="215">
        <v>0</v>
      </c>
      <c r="X123" s="215">
        <f>W123*H123</f>
        <v>0</v>
      </c>
      <c r="Y123" s="216" t="s">
        <v>21</v>
      </c>
      <c r="Z123" s="37"/>
      <c r="AA123" s="37"/>
      <c r="AB123" s="37"/>
      <c r="AC123" s="37"/>
      <c r="AD123" s="37"/>
      <c r="AE123" s="37"/>
      <c r="AR123" s="217" t="s">
        <v>513</v>
      </c>
      <c r="AT123" s="217" t="s">
        <v>138</v>
      </c>
      <c r="AU123" s="217" t="s">
        <v>23</v>
      </c>
      <c r="AY123" s="16" t="s">
        <v>136</v>
      </c>
      <c r="BE123" s="218">
        <f>IF(O123="základní",K123,0)</f>
        <v>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16" t="s">
        <v>23</v>
      </c>
      <c r="BK123" s="218">
        <f>ROUND(P123*H123,2)</f>
        <v>0</v>
      </c>
      <c r="BL123" s="16" t="s">
        <v>175</v>
      </c>
      <c r="BM123" s="217" t="s">
        <v>617</v>
      </c>
    </row>
    <row r="124" s="2" customFormat="1" ht="16.5" customHeight="1">
      <c r="A124" s="37"/>
      <c r="B124" s="38"/>
      <c r="C124" s="203" t="s">
        <v>275</v>
      </c>
      <c r="D124" s="203" t="s">
        <v>138</v>
      </c>
      <c r="E124" s="204" t="s">
        <v>618</v>
      </c>
      <c r="F124" s="205" t="s">
        <v>619</v>
      </c>
      <c r="G124" s="206" t="s">
        <v>141</v>
      </c>
      <c r="H124" s="207">
        <v>32</v>
      </c>
      <c r="I124" s="208"/>
      <c r="J124" s="209"/>
      <c r="K124" s="210">
        <f>ROUND(P124*H124,2)</f>
        <v>0</v>
      </c>
      <c r="L124" s="205" t="s">
        <v>21</v>
      </c>
      <c r="M124" s="211"/>
      <c r="N124" s="212" t="s">
        <v>21</v>
      </c>
      <c r="O124" s="213" t="s">
        <v>48</v>
      </c>
      <c r="P124" s="214">
        <f>I124+J124</f>
        <v>0</v>
      </c>
      <c r="Q124" s="214">
        <f>ROUND(I124*H124,2)</f>
        <v>0</v>
      </c>
      <c r="R124" s="214">
        <f>ROUND(J124*H124,2)</f>
        <v>0</v>
      </c>
      <c r="S124" s="83"/>
      <c r="T124" s="215">
        <f>S124*H124</f>
        <v>0</v>
      </c>
      <c r="U124" s="215">
        <v>0</v>
      </c>
      <c r="V124" s="215">
        <f>U124*H124</f>
        <v>0</v>
      </c>
      <c r="W124" s="215">
        <v>0</v>
      </c>
      <c r="X124" s="215">
        <f>W124*H124</f>
        <v>0</v>
      </c>
      <c r="Y124" s="216" t="s">
        <v>21</v>
      </c>
      <c r="Z124" s="37"/>
      <c r="AA124" s="37"/>
      <c r="AB124" s="37"/>
      <c r="AC124" s="37"/>
      <c r="AD124" s="37"/>
      <c r="AE124" s="37"/>
      <c r="AR124" s="217" t="s">
        <v>513</v>
      </c>
      <c r="AT124" s="217" t="s">
        <v>138</v>
      </c>
      <c r="AU124" s="217" t="s">
        <v>23</v>
      </c>
      <c r="AY124" s="16" t="s">
        <v>136</v>
      </c>
      <c r="BE124" s="218">
        <f>IF(O124="základní",K124,0)</f>
        <v>0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16" t="s">
        <v>23</v>
      </c>
      <c r="BK124" s="218">
        <f>ROUND(P124*H124,2)</f>
        <v>0</v>
      </c>
      <c r="BL124" s="16" t="s">
        <v>175</v>
      </c>
      <c r="BM124" s="217" t="s">
        <v>620</v>
      </c>
    </row>
    <row r="125" s="2" customFormat="1" ht="16.5" customHeight="1">
      <c r="A125" s="37"/>
      <c r="B125" s="38"/>
      <c r="C125" s="203" t="s">
        <v>9</v>
      </c>
      <c r="D125" s="203" t="s">
        <v>138</v>
      </c>
      <c r="E125" s="204" t="s">
        <v>621</v>
      </c>
      <c r="F125" s="205" t="s">
        <v>622</v>
      </c>
      <c r="G125" s="206" t="s">
        <v>141</v>
      </c>
      <c r="H125" s="207">
        <v>34</v>
      </c>
      <c r="I125" s="208"/>
      <c r="J125" s="209"/>
      <c r="K125" s="210">
        <f>ROUND(P125*H125,2)</f>
        <v>0</v>
      </c>
      <c r="L125" s="205" t="s">
        <v>21</v>
      </c>
      <c r="M125" s="211"/>
      <c r="N125" s="212" t="s">
        <v>21</v>
      </c>
      <c r="O125" s="213" t="s">
        <v>48</v>
      </c>
      <c r="P125" s="214">
        <f>I125+J125</f>
        <v>0</v>
      </c>
      <c r="Q125" s="214">
        <f>ROUND(I125*H125,2)</f>
        <v>0</v>
      </c>
      <c r="R125" s="214">
        <f>ROUND(J125*H125,2)</f>
        <v>0</v>
      </c>
      <c r="S125" s="83"/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21</v>
      </c>
      <c r="Z125" s="37"/>
      <c r="AA125" s="37"/>
      <c r="AB125" s="37"/>
      <c r="AC125" s="37"/>
      <c r="AD125" s="37"/>
      <c r="AE125" s="37"/>
      <c r="AR125" s="217" t="s">
        <v>513</v>
      </c>
      <c r="AT125" s="217" t="s">
        <v>138</v>
      </c>
      <c r="AU125" s="217" t="s">
        <v>23</v>
      </c>
      <c r="AY125" s="16" t="s">
        <v>136</v>
      </c>
      <c r="BE125" s="218">
        <f>IF(O125="základní",K125,0)</f>
        <v>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6" t="s">
        <v>23</v>
      </c>
      <c r="BK125" s="218">
        <f>ROUND(P125*H125,2)</f>
        <v>0</v>
      </c>
      <c r="BL125" s="16" t="s">
        <v>175</v>
      </c>
      <c r="BM125" s="217" t="s">
        <v>623</v>
      </c>
    </row>
    <row r="126" s="2" customFormat="1" ht="16.5" customHeight="1">
      <c r="A126" s="37"/>
      <c r="B126" s="38"/>
      <c r="C126" s="203" t="s">
        <v>284</v>
      </c>
      <c r="D126" s="203" t="s">
        <v>138</v>
      </c>
      <c r="E126" s="204" t="s">
        <v>624</v>
      </c>
      <c r="F126" s="205" t="s">
        <v>625</v>
      </c>
      <c r="G126" s="206" t="s">
        <v>141</v>
      </c>
      <c r="H126" s="207">
        <v>10</v>
      </c>
      <c r="I126" s="208"/>
      <c r="J126" s="209"/>
      <c r="K126" s="210">
        <f>ROUND(P126*H126,2)</f>
        <v>0</v>
      </c>
      <c r="L126" s="205" t="s">
        <v>21</v>
      </c>
      <c r="M126" s="211"/>
      <c r="N126" s="212" t="s">
        <v>21</v>
      </c>
      <c r="O126" s="213" t="s">
        <v>48</v>
      </c>
      <c r="P126" s="214">
        <f>I126+J126</f>
        <v>0</v>
      </c>
      <c r="Q126" s="214">
        <f>ROUND(I126*H126,2)</f>
        <v>0</v>
      </c>
      <c r="R126" s="214">
        <f>ROUND(J126*H126,2)</f>
        <v>0</v>
      </c>
      <c r="S126" s="83"/>
      <c r="T126" s="215">
        <f>S126*H126</f>
        <v>0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21</v>
      </c>
      <c r="Z126" s="37"/>
      <c r="AA126" s="37"/>
      <c r="AB126" s="37"/>
      <c r="AC126" s="37"/>
      <c r="AD126" s="37"/>
      <c r="AE126" s="37"/>
      <c r="AR126" s="217" t="s">
        <v>513</v>
      </c>
      <c r="AT126" s="217" t="s">
        <v>138</v>
      </c>
      <c r="AU126" s="217" t="s">
        <v>23</v>
      </c>
      <c r="AY126" s="16" t="s">
        <v>136</v>
      </c>
      <c r="BE126" s="218">
        <f>IF(O126="základní",K126,0)</f>
        <v>0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6" t="s">
        <v>23</v>
      </c>
      <c r="BK126" s="218">
        <f>ROUND(P126*H126,2)</f>
        <v>0</v>
      </c>
      <c r="BL126" s="16" t="s">
        <v>175</v>
      </c>
      <c r="BM126" s="217" t="s">
        <v>626</v>
      </c>
    </row>
    <row r="127" s="2" customFormat="1" ht="16.5" customHeight="1">
      <c r="A127" s="37"/>
      <c r="B127" s="38"/>
      <c r="C127" s="203" t="s">
        <v>289</v>
      </c>
      <c r="D127" s="203" t="s">
        <v>138</v>
      </c>
      <c r="E127" s="204" t="s">
        <v>627</v>
      </c>
      <c r="F127" s="205" t="s">
        <v>628</v>
      </c>
      <c r="G127" s="206" t="s">
        <v>141</v>
      </c>
      <c r="H127" s="207">
        <v>37</v>
      </c>
      <c r="I127" s="208"/>
      <c r="J127" s="209"/>
      <c r="K127" s="210">
        <f>ROUND(P127*H127,2)</f>
        <v>0</v>
      </c>
      <c r="L127" s="205" t="s">
        <v>21</v>
      </c>
      <c r="M127" s="211"/>
      <c r="N127" s="212" t="s">
        <v>21</v>
      </c>
      <c r="O127" s="213" t="s">
        <v>48</v>
      </c>
      <c r="P127" s="214">
        <f>I127+J127</f>
        <v>0</v>
      </c>
      <c r="Q127" s="214">
        <f>ROUND(I127*H127,2)</f>
        <v>0</v>
      </c>
      <c r="R127" s="214">
        <f>ROUND(J127*H127,2)</f>
        <v>0</v>
      </c>
      <c r="S127" s="83"/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21</v>
      </c>
      <c r="Z127" s="37"/>
      <c r="AA127" s="37"/>
      <c r="AB127" s="37"/>
      <c r="AC127" s="37"/>
      <c r="AD127" s="37"/>
      <c r="AE127" s="37"/>
      <c r="AR127" s="217" t="s">
        <v>513</v>
      </c>
      <c r="AT127" s="217" t="s">
        <v>138</v>
      </c>
      <c r="AU127" s="217" t="s">
        <v>23</v>
      </c>
      <c r="AY127" s="16" t="s">
        <v>136</v>
      </c>
      <c r="BE127" s="218">
        <f>IF(O127="základní",K127,0)</f>
        <v>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6" t="s">
        <v>23</v>
      </c>
      <c r="BK127" s="218">
        <f>ROUND(P127*H127,2)</f>
        <v>0</v>
      </c>
      <c r="BL127" s="16" t="s">
        <v>175</v>
      </c>
      <c r="BM127" s="217" t="s">
        <v>629</v>
      </c>
    </row>
    <row r="128" s="2" customFormat="1" ht="16.5" customHeight="1">
      <c r="A128" s="37"/>
      <c r="B128" s="38"/>
      <c r="C128" s="203" t="s">
        <v>294</v>
      </c>
      <c r="D128" s="203" t="s">
        <v>138</v>
      </c>
      <c r="E128" s="204" t="s">
        <v>630</v>
      </c>
      <c r="F128" s="205" t="s">
        <v>631</v>
      </c>
      <c r="G128" s="206" t="s">
        <v>141</v>
      </c>
      <c r="H128" s="207">
        <v>20</v>
      </c>
      <c r="I128" s="208"/>
      <c r="J128" s="209"/>
      <c r="K128" s="210">
        <f>ROUND(P128*H128,2)</f>
        <v>0</v>
      </c>
      <c r="L128" s="205" t="s">
        <v>21</v>
      </c>
      <c r="M128" s="211"/>
      <c r="N128" s="212" t="s">
        <v>21</v>
      </c>
      <c r="O128" s="213" t="s">
        <v>48</v>
      </c>
      <c r="P128" s="214">
        <f>I128+J128</f>
        <v>0</v>
      </c>
      <c r="Q128" s="214">
        <f>ROUND(I128*H128,2)</f>
        <v>0</v>
      </c>
      <c r="R128" s="214">
        <f>ROUND(J128*H128,2)</f>
        <v>0</v>
      </c>
      <c r="S128" s="83"/>
      <c r="T128" s="215">
        <f>S128*H128</f>
        <v>0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21</v>
      </c>
      <c r="Z128" s="37"/>
      <c r="AA128" s="37"/>
      <c r="AB128" s="37"/>
      <c r="AC128" s="37"/>
      <c r="AD128" s="37"/>
      <c r="AE128" s="37"/>
      <c r="AR128" s="217" t="s">
        <v>513</v>
      </c>
      <c r="AT128" s="217" t="s">
        <v>138</v>
      </c>
      <c r="AU128" s="217" t="s">
        <v>23</v>
      </c>
      <c r="AY128" s="16" t="s">
        <v>136</v>
      </c>
      <c r="BE128" s="218">
        <f>IF(O128="základní",K128,0)</f>
        <v>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6" t="s">
        <v>23</v>
      </c>
      <c r="BK128" s="218">
        <f>ROUND(P128*H128,2)</f>
        <v>0</v>
      </c>
      <c r="BL128" s="16" t="s">
        <v>175</v>
      </c>
      <c r="BM128" s="217" t="s">
        <v>632</v>
      </c>
    </row>
    <row r="129" s="2" customFormat="1" ht="16.5" customHeight="1">
      <c r="A129" s="37"/>
      <c r="B129" s="38"/>
      <c r="C129" s="203" t="s">
        <v>299</v>
      </c>
      <c r="D129" s="203" t="s">
        <v>138</v>
      </c>
      <c r="E129" s="204" t="s">
        <v>633</v>
      </c>
      <c r="F129" s="205" t="s">
        <v>634</v>
      </c>
      <c r="G129" s="206" t="s">
        <v>141</v>
      </c>
      <c r="H129" s="207">
        <v>30</v>
      </c>
      <c r="I129" s="208"/>
      <c r="J129" s="209"/>
      <c r="K129" s="210">
        <f>ROUND(P129*H129,2)</f>
        <v>0</v>
      </c>
      <c r="L129" s="205" t="s">
        <v>21</v>
      </c>
      <c r="M129" s="211"/>
      <c r="N129" s="212" t="s">
        <v>21</v>
      </c>
      <c r="O129" s="213" t="s">
        <v>48</v>
      </c>
      <c r="P129" s="214">
        <f>I129+J129</f>
        <v>0</v>
      </c>
      <c r="Q129" s="214">
        <f>ROUND(I129*H129,2)</f>
        <v>0</v>
      </c>
      <c r="R129" s="214">
        <f>ROUND(J129*H129,2)</f>
        <v>0</v>
      </c>
      <c r="S129" s="83"/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5">
        <f>W129*H129</f>
        <v>0</v>
      </c>
      <c r="Y129" s="216" t="s">
        <v>21</v>
      </c>
      <c r="Z129" s="37"/>
      <c r="AA129" s="37"/>
      <c r="AB129" s="37"/>
      <c r="AC129" s="37"/>
      <c r="AD129" s="37"/>
      <c r="AE129" s="37"/>
      <c r="AR129" s="217" t="s">
        <v>513</v>
      </c>
      <c r="AT129" s="217" t="s">
        <v>138</v>
      </c>
      <c r="AU129" s="217" t="s">
        <v>23</v>
      </c>
      <c r="AY129" s="16" t="s">
        <v>136</v>
      </c>
      <c r="BE129" s="218">
        <f>IF(O129="základní",K129,0)</f>
        <v>0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16" t="s">
        <v>23</v>
      </c>
      <c r="BK129" s="218">
        <f>ROUND(P129*H129,2)</f>
        <v>0</v>
      </c>
      <c r="BL129" s="16" t="s">
        <v>175</v>
      </c>
      <c r="BM129" s="217" t="s">
        <v>635</v>
      </c>
    </row>
    <row r="130" s="2" customFormat="1" ht="16.5" customHeight="1">
      <c r="A130" s="37"/>
      <c r="B130" s="38"/>
      <c r="C130" s="203" t="s">
        <v>304</v>
      </c>
      <c r="D130" s="203" t="s">
        <v>138</v>
      </c>
      <c r="E130" s="204" t="s">
        <v>636</v>
      </c>
      <c r="F130" s="205" t="s">
        <v>637</v>
      </c>
      <c r="G130" s="206" t="s">
        <v>141</v>
      </c>
      <c r="H130" s="207">
        <v>8</v>
      </c>
      <c r="I130" s="208"/>
      <c r="J130" s="209"/>
      <c r="K130" s="210">
        <f>ROUND(P130*H130,2)</f>
        <v>0</v>
      </c>
      <c r="L130" s="205" t="s">
        <v>21</v>
      </c>
      <c r="M130" s="211"/>
      <c r="N130" s="212" t="s">
        <v>21</v>
      </c>
      <c r="O130" s="213" t="s">
        <v>48</v>
      </c>
      <c r="P130" s="214">
        <f>I130+J130</f>
        <v>0</v>
      </c>
      <c r="Q130" s="214">
        <f>ROUND(I130*H130,2)</f>
        <v>0</v>
      </c>
      <c r="R130" s="214">
        <f>ROUND(J130*H130,2)</f>
        <v>0</v>
      </c>
      <c r="S130" s="83"/>
      <c r="T130" s="215">
        <f>S130*H130</f>
        <v>0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21</v>
      </c>
      <c r="Z130" s="37"/>
      <c r="AA130" s="37"/>
      <c r="AB130" s="37"/>
      <c r="AC130" s="37"/>
      <c r="AD130" s="37"/>
      <c r="AE130" s="37"/>
      <c r="AR130" s="217" t="s">
        <v>513</v>
      </c>
      <c r="AT130" s="217" t="s">
        <v>138</v>
      </c>
      <c r="AU130" s="217" t="s">
        <v>23</v>
      </c>
      <c r="AY130" s="16" t="s">
        <v>136</v>
      </c>
      <c r="BE130" s="218">
        <f>IF(O130="základní",K130,0)</f>
        <v>0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6" t="s">
        <v>23</v>
      </c>
      <c r="BK130" s="218">
        <f>ROUND(P130*H130,2)</f>
        <v>0</v>
      </c>
      <c r="BL130" s="16" t="s">
        <v>175</v>
      </c>
      <c r="BM130" s="217" t="s">
        <v>638</v>
      </c>
    </row>
    <row r="131" s="2" customFormat="1" ht="16.5" customHeight="1">
      <c r="A131" s="37"/>
      <c r="B131" s="38"/>
      <c r="C131" s="203" t="s">
        <v>423</v>
      </c>
      <c r="D131" s="203" t="s">
        <v>138</v>
      </c>
      <c r="E131" s="204" t="s">
        <v>515</v>
      </c>
      <c r="F131" s="205" t="s">
        <v>516</v>
      </c>
      <c r="G131" s="206" t="s">
        <v>492</v>
      </c>
      <c r="H131" s="207">
        <v>1</v>
      </c>
      <c r="I131" s="208"/>
      <c r="J131" s="209"/>
      <c r="K131" s="210">
        <f>ROUND(P131*H131,2)</f>
        <v>0</v>
      </c>
      <c r="L131" s="205" t="s">
        <v>21</v>
      </c>
      <c r="M131" s="211"/>
      <c r="N131" s="252" t="s">
        <v>21</v>
      </c>
      <c r="O131" s="247" t="s">
        <v>48</v>
      </c>
      <c r="P131" s="248">
        <f>I131+J131</f>
        <v>0</v>
      </c>
      <c r="Q131" s="248">
        <f>ROUND(I131*H131,2)</f>
        <v>0</v>
      </c>
      <c r="R131" s="248">
        <f>ROUND(J131*H131,2)</f>
        <v>0</v>
      </c>
      <c r="S131" s="249"/>
      <c r="T131" s="250">
        <f>S131*H131</f>
        <v>0</v>
      </c>
      <c r="U131" s="250">
        <v>0</v>
      </c>
      <c r="V131" s="250">
        <f>U131*H131</f>
        <v>0</v>
      </c>
      <c r="W131" s="250">
        <v>0</v>
      </c>
      <c r="X131" s="250">
        <f>W131*H131</f>
        <v>0</v>
      </c>
      <c r="Y131" s="251" t="s">
        <v>21</v>
      </c>
      <c r="Z131" s="37"/>
      <c r="AA131" s="37"/>
      <c r="AB131" s="37"/>
      <c r="AC131" s="37"/>
      <c r="AD131" s="37"/>
      <c r="AE131" s="37"/>
      <c r="AR131" s="217" t="s">
        <v>513</v>
      </c>
      <c r="AT131" s="217" t="s">
        <v>138</v>
      </c>
      <c r="AU131" s="217" t="s">
        <v>23</v>
      </c>
      <c r="AY131" s="16" t="s">
        <v>136</v>
      </c>
      <c r="BE131" s="218">
        <f>IF(O131="základní",K131,0)</f>
        <v>0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6" t="s">
        <v>23</v>
      </c>
      <c r="BK131" s="218">
        <f>ROUND(P131*H131,2)</f>
        <v>0</v>
      </c>
      <c r="BL131" s="16" t="s">
        <v>175</v>
      </c>
      <c r="BM131" s="217" t="s">
        <v>639</v>
      </c>
    </row>
    <row r="132" s="2" customFormat="1" ht="6.96" customHeight="1">
      <c r="A132" s="37"/>
      <c r="B132" s="58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43"/>
      <c r="N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rQ+688XaxgH91JyTUt4s7NXhLQzIZyDunRXsf7Hy0Lb4O1JuvT5kUxBdw0Ieypp8ddWhg8/S9iW43ZQFZRht+Q==" hashValue="yzJj0eMMyNUrR/GK2HS4EbXHNIHQmFlsHCseGxvB00J0l3jssCF0/8wSPZnwktHOaBn27xce77LDBMVCbv5T9g==" algorithmName="SHA-512" password="CC35"/>
  <autoFilter ref="C84:L131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640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13. 6. 2023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ROUND(K83,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ROUND((SUM(BE83:BE97)),  2)</f>
        <v>0</v>
      </c>
      <c r="G35" s="37"/>
      <c r="H35" s="37"/>
      <c r="I35" s="148">
        <v>0.20999999999999999</v>
      </c>
      <c r="J35" s="37"/>
      <c r="K35" s="143">
        <f>ROUND(((SUM(BE83:BE97))*I35),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ROUND((SUM(BF83:BF97)),  2)</f>
        <v>0</v>
      </c>
      <c r="G36" s="37"/>
      <c r="H36" s="37"/>
      <c r="I36" s="148">
        <v>0.14999999999999999</v>
      </c>
      <c r="J36" s="37"/>
      <c r="K36" s="143">
        <f>ROUND(((SUM(BF83:BF97))*I36),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ROUND((SUM(BG83:BG97)),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ROUND((SUM(BH83:BH97)),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ROUND((SUM(BI83:BI97)),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003 - Povýsadbová péče 1.rok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13. 6. 2023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Q83</f>
        <v>0</v>
      </c>
      <c r="J61" s="101">
        <f>R83</f>
        <v>0</v>
      </c>
      <c r="K61" s="101">
        <f>K83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112</v>
      </c>
      <c r="E62" s="168"/>
      <c r="F62" s="168"/>
      <c r="G62" s="168"/>
      <c r="H62" s="168"/>
      <c r="I62" s="169">
        <f>Q84</f>
        <v>0</v>
      </c>
      <c r="J62" s="169">
        <f>R84</f>
        <v>0</v>
      </c>
      <c r="K62" s="169">
        <f>K84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113</v>
      </c>
      <c r="E63" s="174"/>
      <c r="F63" s="174"/>
      <c r="G63" s="174"/>
      <c r="H63" s="174"/>
      <c r="I63" s="175">
        <f>Q85</f>
        <v>0</v>
      </c>
      <c r="J63" s="175">
        <f>R85</f>
        <v>0</v>
      </c>
      <c r="K63" s="175">
        <f>K85</f>
        <v>0</v>
      </c>
      <c r="L63" s="172"/>
      <c r="M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116</v>
      </c>
      <c r="D70" s="39"/>
      <c r="E70" s="39"/>
      <c r="F70" s="39"/>
      <c r="G70" s="39"/>
      <c r="H70" s="39"/>
      <c r="I70" s="39"/>
      <c r="J70" s="39"/>
      <c r="K70" s="39"/>
      <c r="L70" s="39"/>
      <c r="M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17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0" t="str">
        <f>E7</f>
        <v>Výsadba zeleného pásu v k.ú. Zvěrotice</v>
      </c>
      <c r="F73" s="31"/>
      <c r="G73" s="31"/>
      <c r="H73" s="31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102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003 - Povýsadbová péče 1.rok</v>
      </c>
      <c r="F75" s="39"/>
      <c r="G75" s="39"/>
      <c r="H75" s="39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24</v>
      </c>
      <c r="D77" s="39"/>
      <c r="E77" s="39"/>
      <c r="F77" s="26" t="str">
        <f>F12</f>
        <v>Zvěrotice</v>
      </c>
      <c r="G77" s="39"/>
      <c r="H77" s="39"/>
      <c r="I77" s="31" t="s">
        <v>26</v>
      </c>
      <c r="J77" s="71" t="str">
        <f>IF(J12="","",J12)</f>
        <v>13. 6. 2023</v>
      </c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30</v>
      </c>
      <c r="D79" s="39"/>
      <c r="E79" s="39"/>
      <c r="F79" s="26" t="str">
        <f>E15</f>
        <v>Státní pozemkový úřad, Pobočka Tábor</v>
      </c>
      <c r="G79" s="39"/>
      <c r="H79" s="39"/>
      <c r="I79" s="31" t="s">
        <v>37</v>
      </c>
      <c r="J79" s="35" t="str">
        <f>E21</f>
        <v>Ing. Věra Hrubá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35</v>
      </c>
      <c r="D80" s="39"/>
      <c r="E80" s="39"/>
      <c r="F80" s="26" t="str">
        <f>IF(E18="","",E18)</f>
        <v>Vyplň údaj</v>
      </c>
      <c r="G80" s="39"/>
      <c r="H80" s="39"/>
      <c r="I80" s="31" t="s">
        <v>39</v>
      </c>
      <c r="J80" s="35" t="str">
        <f>E24</f>
        <v xml:space="preserve"> </v>
      </c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7"/>
      <c r="B82" s="178"/>
      <c r="C82" s="179" t="s">
        <v>117</v>
      </c>
      <c r="D82" s="180" t="s">
        <v>62</v>
      </c>
      <c r="E82" s="180" t="s">
        <v>58</v>
      </c>
      <c r="F82" s="180" t="s">
        <v>59</v>
      </c>
      <c r="G82" s="180" t="s">
        <v>118</v>
      </c>
      <c r="H82" s="180" t="s">
        <v>119</v>
      </c>
      <c r="I82" s="180" t="s">
        <v>120</v>
      </c>
      <c r="J82" s="180" t="s">
        <v>121</v>
      </c>
      <c r="K82" s="180" t="s">
        <v>110</v>
      </c>
      <c r="L82" s="181" t="s">
        <v>122</v>
      </c>
      <c r="M82" s="182"/>
      <c r="N82" s="91" t="s">
        <v>21</v>
      </c>
      <c r="O82" s="92" t="s">
        <v>47</v>
      </c>
      <c r="P82" s="92" t="s">
        <v>123</v>
      </c>
      <c r="Q82" s="92" t="s">
        <v>124</v>
      </c>
      <c r="R82" s="92" t="s">
        <v>125</v>
      </c>
      <c r="S82" s="92" t="s">
        <v>126</v>
      </c>
      <c r="T82" s="92" t="s">
        <v>127</v>
      </c>
      <c r="U82" s="92" t="s">
        <v>128</v>
      </c>
      <c r="V82" s="92" t="s">
        <v>129</v>
      </c>
      <c r="W82" s="92" t="s">
        <v>130</v>
      </c>
      <c r="X82" s="92" t="s">
        <v>131</v>
      </c>
      <c r="Y82" s="93" t="s">
        <v>132</v>
      </c>
      <c r="Z82" s="177"/>
      <c r="AA82" s="177"/>
      <c r="AB82" s="177"/>
      <c r="AC82" s="177"/>
      <c r="AD82" s="177"/>
      <c r="AE82" s="177"/>
    </row>
    <row r="83" s="2" customFormat="1" ht="22.8" customHeight="1">
      <c r="A83" s="37"/>
      <c r="B83" s="38"/>
      <c r="C83" s="98" t="s">
        <v>133</v>
      </c>
      <c r="D83" s="39"/>
      <c r="E83" s="39"/>
      <c r="F83" s="39"/>
      <c r="G83" s="39"/>
      <c r="H83" s="39"/>
      <c r="I83" s="39"/>
      <c r="J83" s="39"/>
      <c r="K83" s="183">
        <f>BK83</f>
        <v>0</v>
      </c>
      <c r="L83" s="39"/>
      <c r="M83" s="43"/>
      <c r="N83" s="94"/>
      <c r="O83" s="184"/>
      <c r="P83" s="95"/>
      <c r="Q83" s="185">
        <f>Q84</f>
        <v>0</v>
      </c>
      <c r="R83" s="185">
        <f>R84</f>
        <v>0</v>
      </c>
      <c r="S83" s="95"/>
      <c r="T83" s="186">
        <f>T84</f>
        <v>0</v>
      </c>
      <c r="U83" s="95"/>
      <c r="V83" s="186">
        <f>V84</f>
        <v>0</v>
      </c>
      <c r="W83" s="95"/>
      <c r="X83" s="186">
        <f>X84</f>
        <v>0</v>
      </c>
      <c r="Y83" s="96"/>
      <c r="Z83" s="37"/>
      <c r="AA83" s="37"/>
      <c r="AB83" s="37"/>
      <c r="AC83" s="37"/>
      <c r="AD83" s="37"/>
      <c r="AE83" s="37"/>
      <c r="AT83" s="16" t="s">
        <v>78</v>
      </c>
      <c r="AU83" s="16" t="s">
        <v>111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78</v>
      </c>
      <c r="E84" s="191" t="s">
        <v>134</v>
      </c>
      <c r="F84" s="191" t="s">
        <v>135</v>
      </c>
      <c r="G84" s="189"/>
      <c r="H84" s="189"/>
      <c r="I84" s="192"/>
      <c r="J84" s="192"/>
      <c r="K84" s="193">
        <f>BK84</f>
        <v>0</v>
      </c>
      <c r="L84" s="189"/>
      <c r="M84" s="194"/>
      <c r="N84" s="195"/>
      <c r="O84" s="196"/>
      <c r="P84" s="196"/>
      <c r="Q84" s="197">
        <f>Q85</f>
        <v>0</v>
      </c>
      <c r="R84" s="197">
        <f>R85</f>
        <v>0</v>
      </c>
      <c r="S84" s="196"/>
      <c r="T84" s="198">
        <f>T85</f>
        <v>0</v>
      </c>
      <c r="U84" s="196"/>
      <c r="V84" s="198">
        <f>V85</f>
        <v>0</v>
      </c>
      <c r="W84" s="196"/>
      <c r="X84" s="198">
        <f>X85</f>
        <v>0</v>
      </c>
      <c r="Y84" s="199"/>
      <c r="Z84" s="12"/>
      <c r="AA84" s="12"/>
      <c r="AB84" s="12"/>
      <c r="AC84" s="12"/>
      <c r="AD84" s="12"/>
      <c r="AE84" s="12"/>
      <c r="AR84" s="200" t="s">
        <v>23</v>
      </c>
      <c r="AT84" s="201" t="s">
        <v>78</v>
      </c>
      <c r="AU84" s="201" t="s">
        <v>79</v>
      </c>
      <c r="AY84" s="200" t="s">
        <v>136</v>
      </c>
      <c r="BK84" s="202">
        <f>BK85</f>
        <v>0</v>
      </c>
    </row>
    <row r="85" s="12" customFormat="1" ht="22.8" customHeight="1">
      <c r="A85" s="12"/>
      <c r="B85" s="188"/>
      <c r="C85" s="189"/>
      <c r="D85" s="190" t="s">
        <v>78</v>
      </c>
      <c r="E85" s="219" t="s">
        <v>23</v>
      </c>
      <c r="F85" s="219" t="s">
        <v>218</v>
      </c>
      <c r="G85" s="189"/>
      <c r="H85" s="189"/>
      <c r="I85" s="192"/>
      <c r="J85" s="192"/>
      <c r="K85" s="220">
        <f>BK85</f>
        <v>0</v>
      </c>
      <c r="L85" s="189"/>
      <c r="M85" s="194"/>
      <c r="N85" s="195"/>
      <c r="O85" s="196"/>
      <c r="P85" s="196"/>
      <c r="Q85" s="197">
        <f>SUM(Q86:Q97)</f>
        <v>0</v>
      </c>
      <c r="R85" s="197">
        <f>SUM(R86:R97)</f>
        <v>0</v>
      </c>
      <c r="S85" s="196"/>
      <c r="T85" s="198">
        <f>SUM(T86:T97)</f>
        <v>0</v>
      </c>
      <c r="U85" s="196"/>
      <c r="V85" s="198">
        <f>SUM(V86:V97)</f>
        <v>0</v>
      </c>
      <c r="W85" s="196"/>
      <c r="X85" s="198">
        <f>SUM(X86:X97)</f>
        <v>0</v>
      </c>
      <c r="Y85" s="199"/>
      <c r="Z85" s="12"/>
      <c r="AA85" s="12"/>
      <c r="AB85" s="12"/>
      <c r="AC85" s="12"/>
      <c r="AD85" s="12"/>
      <c r="AE85" s="12"/>
      <c r="AR85" s="200" t="s">
        <v>23</v>
      </c>
      <c r="AT85" s="201" t="s">
        <v>78</v>
      </c>
      <c r="AU85" s="201" t="s">
        <v>23</v>
      </c>
      <c r="AY85" s="200" t="s">
        <v>136</v>
      </c>
      <c r="BK85" s="202">
        <f>SUM(BK86:BK97)</f>
        <v>0</v>
      </c>
    </row>
    <row r="86" s="2" customFormat="1" ht="16.5" customHeight="1">
      <c r="A86" s="37"/>
      <c r="B86" s="38"/>
      <c r="C86" s="221" t="s">
        <v>260</v>
      </c>
      <c r="D86" s="221" t="s">
        <v>220</v>
      </c>
      <c r="E86" s="222" t="s">
        <v>641</v>
      </c>
      <c r="F86" s="223" t="s">
        <v>642</v>
      </c>
      <c r="G86" s="224" t="s">
        <v>196</v>
      </c>
      <c r="H86" s="225">
        <v>6670</v>
      </c>
      <c r="I86" s="226"/>
      <c r="J86" s="226"/>
      <c r="K86" s="227">
        <f>ROUND(P86*H86,2)</f>
        <v>0</v>
      </c>
      <c r="L86" s="223" t="s">
        <v>21</v>
      </c>
      <c r="M86" s="43"/>
      <c r="N86" s="228" t="s">
        <v>21</v>
      </c>
      <c r="O86" s="213" t="s">
        <v>48</v>
      </c>
      <c r="P86" s="214">
        <f>I86+J86</f>
        <v>0</v>
      </c>
      <c r="Q86" s="214">
        <f>ROUND(I86*H86,2)</f>
        <v>0</v>
      </c>
      <c r="R86" s="214">
        <f>ROUND(J86*H86,2)</f>
        <v>0</v>
      </c>
      <c r="S86" s="83"/>
      <c r="T86" s="215">
        <f>S86*H86</f>
        <v>0</v>
      </c>
      <c r="U86" s="215">
        <v>0</v>
      </c>
      <c r="V86" s="215">
        <f>U86*H86</f>
        <v>0</v>
      </c>
      <c r="W86" s="215">
        <v>0</v>
      </c>
      <c r="X86" s="215">
        <f>W86*H86</f>
        <v>0</v>
      </c>
      <c r="Y86" s="216" t="s">
        <v>21</v>
      </c>
      <c r="Z86" s="37"/>
      <c r="AA86" s="37"/>
      <c r="AB86" s="37"/>
      <c r="AC86" s="37"/>
      <c r="AD86" s="37"/>
      <c r="AE86" s="37"/>
      <c r="AR86" s="217" t="s">
        <v>143</v>
      </c>
      <c r="AT86" s="217" t="s">
        <v>220</v>
      </c>
      <c r="AU86" s="217" t="s">
        <v>88</v>
      </c>
      <c r="AY86" s="16" t="s">
        <v>136</v>
      </c>
      <c r="BE86" s="218">
        <f>IF(O86="základní",K86,0)</f>
        <v>0</v>
      </c>
      <c r="BF86" s="218">
        <f>IF(O86="snížená",K86,0)</f>
        <v>0</v>
      </c>
      <c r="BG86" s="218">
        <f>IF(O86="zákl. přenesená",K86,0)</f>
        <v>0</v>
      </c>
      <c r="BH86" s="218">
        <f>IF(O86="sníž. přenesená",K86,0)</f>
        <v>0</v>
      </c>
      <c r="BI86" s="218">
        <f>IF(O86="nulová",K86,0)</f>
        <v>0</v>
      </c>
      <c r="BJ86" s="16" t="s">
        <v>23</v>
      </c>
      <c r="BK86" s="218">
        <f>ROUND(P86*H86,2)</f>
        <v>0</v>
      </c>
      <c r="BL86" s="16" t="s">
        <v>143</v>
      </c>
      <c r="BM86" s="217" t="s">
        <v>643</v>
      </c>
    </row>
    <row r="87" s="2" customFormat="1" ht="24.15" customHeight="1">
      <c r="A87" s="37"/>
      <c r="B87" s="38"/>
      <c r="C87" s="221" t="s">
        <v>265</v>
      </c>
      <c r="D87" s="221" t="s">
        <v>220</v>
      </c>
      <c r="E87" s="222" t="s">
        <v>644</v>
      </c>
      <c r="F87" s="223" t="s">
        <v>645</v>
      </c>
      <c r="G87" s="224" t="s">
        <v>196</v>
      </c>
      <c r="H87" s="225">
        <v>6164</v>
      </c>
      <c r="I87" s="226"/>
      <c r="J87" s="226"/>
      <c r="K87" s="227">
        <f>ROUND(P87*H87,2)</f>
        <v>0</v>
      </c>
      <c r="L87" s="223" t="s">
        <v>223</v>
      </c>
      <c r="M87" s="43"/>
      <c r="N87" s="228" t="s">
        <v>21</v>
      </c>
      <c r="O87" s="213" t="s">
        <v>48</v>
      </c>
      <c r="P87" s="214">
        <f>I87+J87</f>
        <v>0</v>
      </c>
      <c r="Q87" s="214">
        <f>ROUND(I87*H87,2)</f>
        <v>0</v>
      </c>
      <c r="R87" s="214">
        <f>ROUND(J87*H87,2)</f>
        <v>0</v>
      </c>
      <c r="S87" s="83"/>
      <c r="T87" s="215">
        <f>S87*H87</f>
        <v>0</v>
      </c>
      <c r="U87" s="215">
        <v>0</v>
      </c>
      <c r="V87" s="215">
        <f>U87*H87</f>
        <v>0</v>
      </c>
      <c r="W87" s="215">
        <v>0</v>
      </c>
      <c r="X87" s="215">
        <f>W87*H87</f>
        <v>0</v>
      </c>
      <c r="Y87" s="216" t="s">
        <v>21</v>
      </c>
      <c r="Z87" s="37"/>
      <c r="AA87" s="37"/>
      <c r="AB87" s="37"/>
      <c r="AC87" s="37"/>
      <c r="AD87" s="37"/>
      <c r="AE87" s="37"/>
      <c r="AR87" s="217" t="s">
        <v>143</v>
      </c>
      <c r="AT87" s="217" t="s">
        <v>220</v>
      </c>
      <c r="AU87" s="217" t="s">
        <v>88</v>
      </c>
      <c r="AY87" s="16" t="s">
        <v>136</v>
      </c>
      <c r="BE87" s="218">
        <f>IF(O87="základní",K87,0)</f>
        <v>0</v>
      </c>
      <c r="BF87" s="218">
        <f>IF(O87="snížená",K87,0)</f>
        <v>0</v>
      </c>
      <c r="BG87" s="218">
        <f>IF(O87="zákl. přenesená",K87,0)</f>
        <v>0</v>
      </c>
      <c r="BH87" s="218">
        <f>IF(O87="sníž. přenesená",K87,0)</f>
        <v>0</v>
      </c>
      <c r="BI87" s="218">
        <f>IF(O87="nulová",K87,0)</f>
        <v>0</v>
      </c>
      <c r="BJ87" s="16" t="s">
        <v>23</v>
      </c>
      <c r="BK87" s="218">
        <f>ROUND(P87*H87,2)</f>
        <v>0</v>
      </c>
      <c r="BL87" s="16" t="s">
        <v>143</v>
      </c>
      <c r="BM87" s="217" t="s">
        <v>646</v>
      </c>
    </row>
    <row r="88" s="2" customFormat="1">
      <c r="A88" s="37"/>
      <c r="B88" s="38"/>
      <c r="C88" s="39"/>
      <c r="D88" s="229" t="s">
        <v>225</v>
      </c>
      <c r="E88" s="39"/>
      <c r="F88" s="230" t="s">
        <v>647</v>
      </c>
      <c r="G88" s="39"/>
      <c r="H88" s="39"/>
      <c r="I88" s="231"/>
      <c r="J88" s="231"/>
      <c r="K88" s="39"/>
      <c r="L88" s="39"/>
      <c r="M88" s="43"/>
      <c r="N88" s="232"/>
      <c r="O88" s="233"/>
      <c r="P88" s="83"/>
      <c r="Q88" s="83"/>
      <c r="R88" s="83"/>
      <c r="S88" s="83"/>
      <c r="T88" s="83"/>
      <c r="U88" s="83"/>
      <c r="V88" s="83"/>
      <c r="W88" s="83"/>
      <c r="X88" s="83"/>
      <c r="Y88" s="84"/>
      <c r="Z88" s="37"/>
      <c r="AA88" s="37"/>
      <c r="AB88" s="37"/>
      <c r="AC88" s="37"/>
      <c r="AD88" s="37"/>
      <c r="AE88" s="37"/>
      <c r="AT88" s="16" t="s">
        <v>225</v>
      </c>
      <c r="AU88" s="16" t="s">
        <v>88</v>
      </c>
    </row>
    <row r="89" s="2" customFormat="1" ht="16.5" customHeight="1">
      <c r="A89" s="37"/>
      <c r="B89" s="38"/>
      <c r="C89" s="221" t="s">
        <v>28</v>
      </c>
      <c r="D89" s="221" t="s">
        <v>220</v>
      </c>
      <c r="E89" s="222" t="s">
        <v>648</v>
      </c>
      <c r="F89" s="223" t="s">
        <v>649</v>
      </c>
      <c r="G89" s="224" t="s">
        <v>141</v>
      </c>
      <c r="H89" s="225">
        <v>139</v>
      </c>
      <c r="I89" s="226"/>
      <c r="J89" s="226"/>
      <c r="K89" s="227">
        <f>ROUND(P89*H89,2)</f>
        <v>0</v>
      </c>
      <c r="L89" s="223" t="s">
        <v>21</v>
      </c>
      <c r="M89" s="43"/>
      <c r="N89" s="228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143</v>
      </c>
      <c r="AT89" s="217" t="s">
        <v>220</v>
      </c>
      <c r="AU89" s="217" t="s">
        <v>88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143</v>
      </c>
      <c r="BM89" s="217" t="s">
        <v>650</v>
      </c>
    </row>
    <row r="90" s="2" customFormat="1" ht="16.5" customHeight="1">
      <c r="A90" s="37"/>
      <c r="B90" s="38"/>
      <c r="C90" s="221" t="s">
        <v>143</v>
      </c>
      <c r="D90" s="221" t="s">
        <v>220</v>
      </c>
      <c r="E90" s="222" t="s">
        <v>651</v>
      </c>
      <c r="F90" s="223" t="s">
        <v>652</v>
      </c>
      <c r="G90" s="224" t="s">
        <v>141</v>
      </c>
      <c r="H90" s="225">
        <v>585</v>
      </c>
      <c r="I90" s="226"/>
      <c r="J90" s="226"/>
      <c r="K90" s="227">
        <f>ROUND(P90*H90,2)</f>
        <v>0</v>
      </c>
      <c r="L90" s="223" t="s">
        <v>21</v>
      </c>
      <c r="M90" s="43"/>
      <c r="N90" s="228" t="s">
        <v>21</v>
      </c>
      <c r="O90" s="213" t="s">
        <v>48</v>
      </c>
      <c r="P90" s="214">
        <f>I90+J90</f>
        <v>0</v>
      </c>
      <c r="Q90" s="214">
        <f>ROUND(I90*H90,2)</f>
        <v>0</v>
      </c>
      <c r="R90" s="214">
        <f>ROUND(J90*H90,2)</f>
        <v>0</v>
      </c>
      <c r="S90" s="83"/>
      <c r="T90" s="215">
        <f>S90*H90</f>
        <v>0</v>
      </c>
      <c r="U90" s="215">
        <v>0</v>
      </c>
      <c r="V90" s="215">
        <f>U90*H90</f>
        <v>0</v>
      </c>
      <c r="W90" s="215">
        <v>0</v>
      </c>
      <c r="X90" s="215">
        <f>W90*H90</f>
        <v>0</v>
      </c>
      <c r="Y90" s="216" t="s">
        <v>21</v>
      </c>
      <c r="Z90" s="37"/>
      <c r="AA90" s="37"/>
      <c r="AB90" s="37"/>
      <c r="AC90" s="37"/>
      <c r="AD90" s="37"/>
      <c r="AE90" s="37"/>
      <c r="AR90" s="217" t="s">
        <v>143</v>
      </c>
      <c r="AT90" s="217" t="s">
        <v>220</v>
      </c>
      <c r="AU90" s="217" t="s">
        <v>88</v>
      </c>
      <c r="AY90" s="16" t="s">
        <v>136</v>
      </c>
      <c r="BE90" s="218">
        <f>IF(O90="základní",K90,0)</f>
        <v>0</v>
      </c>
      <c r="BF90" s="218">
        <f>IF(O90="snížená",K90,0)</f>
        <v>0</v>
      </c>
      <c r="BG90" s="218">
        <f>IF(O90="zákl. přenesená",K90,0)</f>
        <v>0</v>
      </c>
      <c r="BH90" s="218">
        <f>IF(O90="sníž. přenesená",K90,0)</f>
        <v>0</v>
      </c>
      <c r="BI90" s="218">
        <f>IF(O90="nulová",K90,0)</f>
        <v>0</v>
      </c>
      <c r="BJ90" s="16" t="s">
        <v>23</v>
      </c>
      <c r="BK90" s="218">
        <f>ROUND(P90*H90,2)</f>
        <v>0</v>
      </c>
      <c r="BL90" s="16" t="s">
        <v>143</v>
      </c>
      <c r="BM90" s="217" t="s">
        <v>653</v>
      </c>
    </row>
    <row r="91" s="2" customFormat="1" ht="21.75" customHeight="1">
      <c r="A91" s="37"/>
      <c r="B91" s="38"/>
      <c r="C91" s="221" t="s">
        <v>142</v>
      </c>
      <c r="D91" s="221" t="s">
        <v>220</v>
      </c>
      <c r="E91" s="222" t="s">
        <v>654</v>
      </c>
      <c r="F91" s="223" t="s">
        <v>655</v>
      </c>
      <c r="G91" s="224" t="s">
        <v>196</v>
      </c>
      <c r="H91" s="225">
        <v>235</v>
      </c>
      <c r="I91" s="226"/>
      <c r="J91" s="226"/>
      <c r="K91" s="227">
        <f>ROUND(P91*H91,2)</f>
        <v>0</v>
      </c>
      <c r="L91" s="223" t="s">
        <v>21</v>
      </c>
      <c r="M91" s="43"/>
      <c r="N91" s="228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143</v>
      </c>
      <c r="AT91" s="217" t="s">
        <v>220</v>
      </c>
      <c r="AU91" s="217" t="s">
        <v>88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143</v>
      </c>
      <c r="BM91" s="217" t="s">
        <v>656</v>
      </c>
    </row>
    <row r="92" s="2" customFormat="1" ht="16.5" customHeight="1">
      <c r="A92" s="37"/>
      <c r="B92" s="38"/>
      <c r="C92" s="221" t="s">
        <v>251</v>
      </c>
      <c r="D92" s="221" t="s">
        <v>220</v>
      </c>
      <c r="E92" s="222" t="s">
        <v>657</v>
      </c>
      <c r="F92" s="223" t="s">
        <v>658</v>
      </c>
      <c r="G92" s="224" t="s">
        <v>196</v>
      </c>
      <c r="H92" s="225">
        <v>1536</v>
      </c>
      <c r="I92" s="226"/>
      <c r="J92" s="226"/>
      <c r="K92" s="227">
        <f>ROUND(P92*H92,2)</f>
        <v>0</v>
      </c>
      <c r="L92" s="223" t="s">
        <v>21</v>
      </c>
      <c r="M92" s="43"/>
      <c r="N92" s="228" t="s">
        <v>21</v>
      </c>
      <c r="O92" s="213" t="s">
        <v>48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83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5">
        <f>W92*H92</f>
        <v>0</v>
      </c>
      <c r="Y92" s="216" t="s">
        <v>21</v>
      </c>
      <c r="Z92" s="37"/>
      <c r="AA92" s="37"/>
      <c r="AB92" s="37"/>
      <c r="AC92" s="37"/>
      <c r="AD92" s="37"/>
      <c r="AE92" s="37"/>
      <c r="AR92" s="217" t="s">
        <v>143</v>
      </c>
      <c r="AT92" s="217" t="s">
        <v>220</v>
      </c>
      <c r="AU92" s="217" t="s">
        <v>88</v>
      </c>
      <c r="AY92" s="16" t="s">
        <v>136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16" t="s">
        <v>23</v>
      </c>
      <c r="BK92" s="218">
        <f>ROUND(P92*H92,2)</f>
        <v>0</v>
      </c>
      <c r="BL92" s="16" t="s">
        <v>143</v>
      </c>
      <c r="BM92" s="217" t="s">
        <v>659</v>
      </c>
    </row>
    <row r="93" s="2" customFormat="1" ht="16.5" customHeight="1">
      <c r="A93" s="37"/>
      <c r="B93" s="38"/>
      <c r="C93" s="221" t="s">
        <v>231</v>
      </c>
      <c r="D93" s="221" t="s">
        <v>220</v>
      </c>
      <c r="E93" s="222" t="s">
        <v>660</v>
      </c>
      <c r="F93" s="223" t="s">
        <v>661</v>
      </c>
      <c r="G93" s="224" t="s">
        <v>165</v>
      </c>
      <c r="H93" s="225">
        <v>468</v>
      </c>
      <c r="I93" s="226"/>
      <c r="J93" s="226"/>
      <c r="K93" s="227">
        <f>ROUND(P93*H93,2)</f>
        <v>0</v>
      </c>
      <c r="L93" s="223" t="s">
        <v>21</v>
      </c>
      <c r="M93" s="43"/>
      <c r="N93" s="228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143</v>
      </c>
      <c r="AT93" s="217" t="s">
        <v>220</v>
      </c>
      <c r="AU93" s="217" t="s">
        <v>88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143</v>
      </c>
      <c r="BM93" s="217" t="s">
        <v>662</v>
      </c>
    </row>
    <row r="94" s="2" customFormat="1" ht="24.15" customHeight="1">
      <c r="A94" s="37"/>
      <c r="B94" s="38"/>
      <c r="C94" s="221" t="s">
        <v>236</v>
      </c>
      <c r="D94" s="221" t="s">
        <v>220</v>
      </c>
      <c r="E94" s="222" t="s">
        <v>462</v>
      </c>
      <c r="F94" s="223" t="s">
        <v>463</v>
      </c>
      <c r="G94" s="224" t="s">
        <v>165</v>
      </c>
      <c r="H94" s="225">
        <v>468</v>
      </c>
      <c r="I94" s="226"/>
      <c r="J94" s="226"/>
      <c r="K94" s="227">
        <f>ROUND(P94*H94,2)</f>
        <v>0</v>
      </c>
      <c r="L94" s="223" t="s">
        <v>223</v>
      </c>
      <c r="M94" s="43"/>
      <c r="N94" s="228" t="s">
        <v>21</v>
      </c>
      <c r="O94" s="213" t="s">
        <v>48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83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5">
        <f>W94*H94</f>
        <v>0</v>
      </c>
      <c r="Y94" s="216" t="s">
        <v>21</v>
      </c>
      <c r="Z94" s="37"/>
      <c r="AA94" s="37"/>
      <c r="AB94" s="37"/>
      <c r="AC94" s="37"/>
      <c r="AD94" s="37"/>
      <c r="AE94" s="37"/>
      <c r="AR94" s="217" t="s">
        <v>143</v>
      </c>
      <c r="AT94" s="217" t="s">
        <v>220</v>
      </c>
      <c r="AU94" s="217" t="s">
        <v>88</v>
      </c>
      <c r="AY94" s="16" t="s">
        <v>136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16" t="s">
        <v>23</v>
      </c>
      <c r="BK94" s="218">
        <f>ROUND(P94*H94,2)</f>
        <v>0</v>
      </c>
      <c r="BL94" s="16" t="s">
        <v>143</v>
      </c>
      <c r="BM94" s="217" t="s">
        <v>663</v>
      </c>
    </row>
    <row r="95" s="2" customFormat="1">
      <c r="A95" s="37"/>
      <c r="B95" s="38"/>
      <c r="C95" s="39"/>
      <c r="D95" s="229" t="s">
        <v>225</v>
      </c>
      <c r="E95" s="39"/>
      <c r="F95" s="230" t="s">
        <v>465</v>
      </c>
      <c r="G95" s="39"/>
      <c r="H95" s="39"/>
      <c r="I95" s="231"/>
      <c r="J95" s="231"/>
      <c r="K95" s="39"/>
      <c r="L95" s="39"/>
      <c r="M95" s="43"/>
      <c r="N95" s="232"/>
      <c r="O95" s="233"/>
      <c r="P95" s="83"/>
      <c r="Q95" s="83"/>
      <c r="R95" s="83"/>
      <c r="S95" s="83"/>
      <c r="T95" s="83"/>
      <c r="U95" s="83"/>
      <c r="V95" s="83"/>
      <c r="W95" s="83"/>
      <c r="X95" s="83"/>
      <c r="Y95" s="84"/>
      <c r="Z95" s="37"/>
      <c r="AA95" s="37"/>
      <c r="AB95" s="37"/>
      <c r="AC95" s="37"/>
      <c r="AD95" s="37"/>
      <c r="AE95" s="37"/>
      <c r="AT95" s="16" t="s">
        <v>225</v>
      </c>
      <c r="AU95" s="16" t="s">
        <v>88</v>
      </c>
    </row>
    <row r="96" s="2" customFormat="1" ht="24.15" customHeight="1">
      <c r="A96" s="37"/>
      <c r="B96" s="38"/>
      <c r="C96" s="221" t="s">
        <v>241</v>
      </c>
      <c r="D96" s="221" t="s">
        <v>220</v>
      </c>
      <c r="E96" s="222" t="s">
        <v>467</v>
      </c>
      <c r="F96" s="223" t="s">
        <v>468</v>
      </c>
      <c r="G96" s="224" t="s">
        <v>165</v>
      </c>
      <c r="H96" s="225">
        <v>2808</v>
      </c>
      <c r="I96" s="226"/>
      <c r="J96" s="226"/>
      <c r="K96" s="227">
        <f>ROUND(P96*H96,2)</f>
        <v>0</v>
      </c>
      <c r="L96" s="223" t="s">
        <v>223</v>
      </c>
      <c r="M96" s="43"/>
      <c r="N96" s="228" t="s">
        <v>21</v>
      </c>
      <c r="O96" s="213" t="s">
        <v>48</v>
      </c>
      <c r="P96" s="214">
        <f>I96+J96</f>
        <v>0</v>
      </c>
      <c r="Q96" s="214">
        <f>ROUND(I96*H96,2)</f>
        <v>0</v>
      </c>
      <c r="R96" s="214">
        <f>ROUND(J96*H96,2)</f>
        <v>0</v>
      </c>
      <c r="S96" s="83"/>
      <c r="T96" s="215">
        <f>S96*H96</f>
        <v>0</v>
      </c>
      <c r="U96" s="215">
        <v>0</v>
      </c>
      <c r="V96" s="215">
        <f>U96*H96</f>
        <v>0</v>
      </c>
      <c r="W96" s="215">
        <v>0</v>
      </c>
      <c r="X96" s="215">
        <f>W96*H96</f>
        <v>0</v>
      </c>
      <c r="Y96" s="216" t="s">
        <v>21</v>
      </c>
      <c r="Z96" s="37"/>
      <c r="AA96" s="37"/>
      <c r="AB96" s="37"/>
      <c r="AC96" s="37"/>
      <c r="AD96" s="37"/>
      <c r="AE96" s="37"/>
      <c r="AR96" s="217" t="s">
        <v>143</v>
      </c>
      <c r="AT96" s="217" t="s">
        <v>220</v>
      </c>
      <c r="AU96" s="217" t="s">
        <v>88</v>
      </c>
      <c r="AY96" s="16" t="s">
        <v>136</v>
      </c>
      <c r="BE96" s="218">
        <f>IF(O96="základní",K96,0)</f>
        <v>0</v>
      </c>
      <c r="BF96" s="218">
        <f>IF(O96="snížená",K96,0)</f>
        <v>0</v>
      </c>
      <c r="BG96" s="218">
        <f>IF(O96="zákl. přenesená",K96,0)</f>
        <v>0</v>
      </c>
      <c r="BH96" s="218">
        <f>IF(O96="sníž. přenesená",K96,0)</f>
        <v>0</v>
      </c>
      <c r="BI96" s="218">
        <f>IF(O96="nulová",K96,0)</f>
        <v>0</v>
      </c>
      <c r="BJ96" s="16" t="s">
        <v>23</v>
      </c>
      <c r="BK96" s="218">
        <f>ROUND(P96*H96,2)</f>
        <v>0</v>
      </c>
      <c r="BL96" s="16" t="s">
        <v>143</v>
      </c>
      <c r="BM96" s="217" t="s">
        <v>664</v>
      </c>
    </row>
    <row r="97" s="2" customFormat="1">
      <c r="A97" s="37"/>
      <c r="B97" s="38"/>
      <c r="C97" s="39"/>
      <c r="D97" s="229" t="s">
        <v>225</v>
      </c>
      <c r="E97" s="39"/>
      <c r="F97" s="230" t="s">
        <v>470</v>
      </c>
      <c r="G97" s="39"/>
      <c r="H97" s="39"/>
      <c r="I97" s="231"/>
      <c r="J97" s="231"/>
      <c r="K97" s="39"/>
      <c r="L97" s="39"/>
      <c r="M97" s="43"/>
      <c r="N97" s="253"/>
      <c r="O97" s="254"/>
      <c r="P97" s="249"/>
      <c r="Q97" s="249"/>
      <c r="R97" s="249"/>
      <c r="S97" s="249"/>
      <c r="T97" s="249"/>
      <c r="U97" s="249"/>
      <c r="V97" s="249"/>
      <c r="W97" s="249"/>
      <c r="X97" s="249"/>
      <c r="Y97" s="255"/>
      <c r="Z97" s="37"/>
      <c r="AA97" s="37"/>
      <c r="AB97" s="37"/>
      <c r="AC97" s="37"/>
      <c r="AD97" s="37"/>
      <c r="AE97" s="37"/>
      <c r="AT97" s="16" t="s">
        <v>225</v>
      </c>
      <c r="AU97" s="16" t="s">
        <v>88</v>
      </c>
    </row>
    <row r="98" s="2" customFormat="1" ht="6.96" customHeight="1">
      <c r="A98" s="37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43"/>
      <c r="N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</sheetData>
  <sheetProtection sheet="1" autoFilter="0" formatColumns="0" formatRows="0" objects="1" scenarios="1" spinCount="100000" saltValue="psjjL7N+9A3AfOTXa3o7CDgzBnYTCOQ4lGO9CO6IagrxhVKIDs2hx9ApGjaZjF3VVmF8clNEqYmjDBHRz+aREw==" hashValue="2hvVwkVsYu5l/9uipVwnTOWZH7BFYSKK83cNDTMl6cxqRsdofGK+n+JYfDLFtlLILx7b5PceqYfEdFKuT1cgRQ==" algorithmName="SHA-512" password="CC35"/>
  <autoFilter ref="C82:L97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3_01/111151133"/>
    <hyperlink ref="F95" r:id="rId2" display="https://podminky.urs.cz/item/CS_URS_2023_01/185851121"/>
    <hyperlink ref="F97" r:id="rId3" display="https://podminky.urs.cz/item/CS_URS_2023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665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13. 6. 2023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ROUND(K83,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ROUND((SUM(BE83:BE97)),  2)</f>
        <v>0</v>
      </c>
      <c r="G35" s="37"/>
      <c r="H35" s="37"/>
      <c r="I35" s="148">
        <v>0.20999999999999999</v>
      </c>
      <c r="J35" s="37"/>
      <c r="K35" s="143">
        <f>ROUND(((SUM(BE83:BE97))*I35),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ROUND((SUM(BF83:BF97)),  2)</f>
        <v>0</v>
      </c>
      <c r="G36" s="37"/>
      <c r="H36" s="37"/>
      <c r="I36" s="148">
        <v>0.14999999999999999</v>
      </c>
      <c r="J36" s="37"/>
      <c r="K36" s="143">
        <f>ROUND(((SUM(BF83:BF97))*I36),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ROUND((SUM(BG83:BG97)),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ROUND((SUM(BH83:BH97)),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ROUND((SUM(BI83:BI97)),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004 - Povýsadbová péče 2.rok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13. 6. 2023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Q83</f>
        <v>0</v>
      </c>
      <c r="J61" s="101">
        <f>R83</f>
        <v>0</v>
      </c>
      <c r="K61" s="101">
        <f>K83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112</v>
      </c>
      <c r="E62" s="168"/>
      <c r="F62" s="168"/>
      <c r="G62" s="168"/>
      <c r="H62" s="168"/>
      <c r="I62" s="169">
        <f>Q84</f>
        <v>0</v>
      </c>
      <c r="J62" s="169">
        <f>R84</f>
        <v>0</v>
      </c>
      <c r="K62" s="169">
        <f>K84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113</v>
      </c>
      <c r="E63" s="174"/>
      <c r="F63" s="174"/>
      <c r="G63" s="174"/>
      <c r="H63" s="174"/>
      <c r="I63" s="175">
        <f>Q85</f>
        <v>0</v>
      </c>
      <c r="J63" s="175">
        <f>R85</f>
        <v>0</v>
      </c>
      <c r="K63" s="175">
        <f>K85</f>
        <v>0</v>
      </c>
      <c r="L63" s="172"/>
      <c r="M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116</v>
      </c>
      <c r="D70" s="39"/>
      <c r="E70" s="39"/>
      <c r="F70" s="39"/>
      <c r="G70" s="39"/>
      <c r="H70" s="39"/>
      <c r="I70" s="39"/>
      <c r="J70" s="39"/>
      <c r="K70" s="39"/>
      <c r="L70" s="39"/>
      <c r="M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17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0" t="str">
        <f>E7</f>
        <v>Výsadba zeleného pásu v k.ú. Zvěrotice</v>
      </c>
      <c r="F73" s="31"/>
      <c r="G73" s="31"/>
      <c r="H73" s="31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102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004 - Povýsadbová péče 2.rok</v>
      </c>
      <c r="F75" s="39"/>
      <c r="G75" s="39"/>
      <c r="H75" s="39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24</v>
      </c>
      <c r="D77" s="39"/>
      <c r="E77" s="39"/>
      <c r="F77" s="26" t="str">
        <f>F12</f>
        <v>Zvěrotice</v>
      </c>
      <c r="G77" s="39"/>
      <c r="H77" s="39"/>
      <c r="I77" s="31" t="s">
        <v>26</v>
      </c>
      <c r="J77" s="71" t="str">
        <f>IF(J12="","",J12)</f>
        <v>13. 6. 2023</v>
      </c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30</v>
      </c>
      <c r="D79" s="39"/>
      <c r="E79" s="39"/>
      <c r="F79" s="26" t="str">
        <f>E15</f>
        <v>Státní pozemkový úřad, Pobočka Tábor</v>
      </c>
      <c r="G79" s="39"/>
      <c r="H79" s="39"/>
      <c r="I79" s="31" t="s">
        <v>37</v>
      </c>
      <c r="J79" s="35" t="str">
        <f>E21</f>
        <v>Ing. Věra Hrubá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35</v>
      </c>
      <c r="D80" s="39"/>
      <c r="E80" s="39"/>
      <c r="F80" s="26" t="str">
        <f>IF(E18="","",E18)</f>
        <v>Vyplň údaj</v>
      </c>
      <c r="G80" s="39"/>
      <c r="H80" s="39"/>
      <c r="I80" s="31" t="s">
        <v>39</v>
      </c>
      <c r="J80" s="35" t="str">
        <f>E24</f>
        <v xml:space="preserve"> </v>
      </c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7"/>
      <c r="B82" s="178"/>
      <c r="C82" s="179" t="s">
        <v>117</v>
      </c>
      <c r="D82" s="180" t="s">
        <v>62</v>
      </c>
      <c r="E82" s="180" t="s">
        <v>58</v>
      </c>
      <c r="F82" s="180" t="s">
        <v>59</v>
      </c>
      <c r="G82" s="180" t="s">
        <v>118</v>
      </c>
      <c r="H82" s="180" t="s">
        <v>119</v>
      </c>
      <c r="I82" s="180" t="s">
        <v>120</v>
      </c>
      <c r="J82" s="180" t="s">
        <v>121</v>
      </c>
      <c r="K82" s="180" t="s">
        <v>110</v>
      </c>
      <c r="L82" s="181" t="s">
        <v>122</v>
      </c>
      <c r="M82" s="182"/>
      <c r="N82" s="91" t="s">
        <v>21</v>
      </c>
      <c r="O82" s="92" t="s">
        <v>47</v>
      </c>
      <c r="P82" s="92" t="s">
        <v>123</v>
      </c>
      <c r="Q82" s="92" t="s">
        <v>124</v>
      </c>
      <c r="R82" s="92" t="s">
        <v>125</v>
      </c>
      <c r="S82" s="92" t="s">
        <v>126</v>
      </c>
      <c r="T82" s="92" t="s">
        <v>127</v>
      </c>
      <c r="U82" s="92" t="s">
        <v>128</v>
      </c>
      <c r="V82" s="92" t="s">
        <v>129</v>
      </c>
      <c r="W82" s="92" t="s">
        <v>130</v>
      </c>
      <c r="X82" s="92" t="s">
        <v>131</v>
      </c>
      <c r="Y82" s="93" t="s">
        <v>132</v>
      </c>
      <c r="Z82" s="177"/>
      <c r="AA82" s="177"/>
      <c r="AB82" s="177"/>
      <c r="AC82" s="177"/>
      <c r="AD82" s="177"/>
      <c r="AE82" s="177"/>
    </row>
    <row r="83" s="2" customFormat="1" ht="22.8" customHeight="1">
      <c r="A83" s="37"/>
      <c r="B83" s="38"/>
      <c r="C83" s="98" t="s">
        <v>133</v>
      </c>
      <c r="D83" s="39"/>
      <c r="E83" s="39"/>
      <c r="F83" s="39"/>
      <c r="G83" s="39"/>
      <c r="H83" s="39"/>
      <c r="I83" s="39"/>
      <c r="J83" s="39"/>
      <c r="K83" s="183">
        <f>BK83</f>
        <v>0</v>
      </c>
      <c r="L83" s="39"/>
      <c r="M83" s="43"/>
      <c r="N83" s="94"/>
      <c r="O83" s="184"/>
      <c r="P83" s="95"/>
      <c r="Q83" s="185">
        <f>Q84</f>
        <v>0</v>
      </c>
      <c r="R83" s="185">
        <f>R84</f>
        <v>0</v>
      </c>
      <c r="S83" s="95"/>
      <c r="T83" s="186">
        <f>T84</f>
        <v>0</v>
      </c>
      <c r="U83" s="95"/>
      <c r="V83" s="186">
        <f>V84</f>
        <v>0</v>
      </c>
      <c r="W83" s="95"/>
      <c r="X83" s="186">
        <f>X84</f>
        <v>0</v>
      </c>
      <c r="Y83" s="96"/>
      <c r="Z83" s="37"/>
      <c r="AA83" s="37"/>
      <c r="AB83" s="37"/>
      <c r="AC83" s="37"/>
      <c r="AD83" s="37"/>
      <c r="AE83" s="37"/>
      <c r="AT83" s="16" t="s">
        <v>78</v>
      </c>
      <c r="AU83" s="16" t="s">
        <v>111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78</v>
      </c>
      <c r="E84" s="191" t="s">
        <v>134</v>
      </c>
      <c r="F84" s="191" t="s">
        <v>135</v>
      </c>
      <c r="G84" s="189"/>
      <c r="H84" s="189"/>
      <c r="I84" s="192"/>
      <c r="J84" s="192"/>
      <c r="K84" s="193">
        <f>BK84</f>
        <v>0</v>
      </c>
      <c r="L84" s="189"/>
      <c r="M84" s="194"/>
      <c r="N84" s="195"/>
      <c r="O84" s="196"/>
      <c r="P84" s="196"/>
      <c r="Q84" s="197">
        <f>Q85</f>
        <v>0</v>
      </c>
      <c r="R84" s="197">
        <f>R85</f>
        <v>0</v>
      </c>
      <c r="S84" s="196"/>
      <c r="T84" s="198">
        <f>T85</f>
        <v>0</v>
      </c>
      <c r="U84" s="196"/>
      <c r="V84" s="198">
        <f>V85</f>
        <v>0</v>
      </c>
      <c r="W84" s="196"/>
      <c r="X84" s="198">
        <f>X85</f>
        <v>0</v>
      </c>
      <c r="Y84" s="199"/>
      <c r="Z84" s="12"/>
      <c r="AA84" s="12"/>
      <c r="AB84" s="12"/>
      <c r="AC84" s="12"/>
      <c r="AD84" s="12"/>
      <c r="AE84" s="12"/>
      <c r="AR84" s="200" t="s">
        <v>23</v>
      </c>
      <c r="AT84" s="201" t="s">
        <v>78</v>
      </c>
      <c r="AU84" s="201" t="s">
        <v>79</v>
      </c>
      <c r="AY84" s="200" t="s">
        <v>136</v>
      </c>
      <c r="BK84" s="202">
        <f>BK85</f>
        <v>0</v>
      </c>
    </row>
    <row r="85" s="12" customFormat="1" ht="22.8" customHeight="1">
      <c r="A85" s="12"/>
      <c r="B85" s="188"/>
      <c r="C85" s="189"/>
      <c r="D85" s="190" t="s">
        <v>78</v>
      </c>
      <c r="E85" s="219" t="s">
        <v>23</v>
      </c>
      <c r="F85" s="219" t="s">
        <v>218</v>
      </c>
      <c r="G85" s="189"/>
      <c r="H85" s="189"/>
      <c r="I85" s="192"/>
      <c r="J85" s="192"/>
      <c r="K85" s="220">
        <f>BK85</f>
        <v>0</v>
      </c>
      <c r="L85" s="189"/>
      <c r="M85" s="194"/>
      <c r="N85" s="195"/>
      <c r="O85" s="196"/>
      <c r="P85" s="196"/>
      <c r="Q85" s="197">
        <f>SUM(Q86:Q97)</f>
        <v>0</v>
      </c>
      <c r="R85" s="197">
        <f>SUM(R86:R97)</f>
        <v>0</v>
      </c>
      <c r="S85" s="196"/>
      <c r="T85" s="198">
        <f>SUM(T86:T97)</f>
        <v>0</v>
      </c>
      <c r="U85" s="196"/>
      <c r="V85" s="198">
        <f>SUM(V86:V97)</f>
        <v>0</v>
      </c>
      <c r="W85" s="196"/>
      <c r="X85" s="198">
        <f>SUM(X86:X97)</f>
        <v>0</v>
      </c>
      <c r="Y85" s="199"/>
      <c r="Z85" s="12"/>
      <c r="AA85" s="12"/>
      <c r="AB85" s="12"/>
      <c r="AC85" s="12"/>
      <c r="AD85" s="12"/>
      <c r="AE85" s="12"/>
      <c r="AR85" s="200" t="s">
        <v>23</v>
      </c>
      <c r="AT85" s="201" t="s">
        <v>78</v>
      </c>
      <c r="AU85" s="201" t="s">
        <v>23</v>
      </c>
      <c r="AY85" s="200" t="s">
        <v>136</v>
      </c>
      <c r="BK85" s="202">
        <f>SUM(BK86:BK97)</f>
        <v>0</v>
      </c>
    </row>
    <row r="86" s="2" customFormat="1" ht="16.5" customHeight="1">
      <c r="A86" s="37"/>
      <c r="B86" s="38"/>
      <c r="C86" s="221" t="s">
        <v>23</v>
      </c>
      <c r="D86" s="221" t="s">
        <v>220</v>
      </c>
      <c r="E86" s="222" t="s">
        <v>641</v>
      </c>
      <c r="F86" s="223" t="s">
        <v>642</v>
      </c>
      <c r="G86" s="224" t="s">
        <v>196</v>
      </c>
      <c r="H86" s="225">
        <v>6670</v>
      </c>
      <c r="I86" s="226"/>
      <c r="J86" s="226"/>
      <c r="K86" s="227">
        <f>ROUND(P86*H86,2)</f>
        <v>0</v>
      </c>
      <c r="L86" s="223" t="s">
        <v>21</v>
      </c>
      <c r="M86" s="43"/>
      <c r="N86" s="228" t="s">
        <v>21</v>
      </c>
      <c r="O86" s="213" t="s">
        <v>48</v>
      </c>
      <c r="P86" s="214">
        <f>I86+J86</f>
        <v>0</v>
      </c>
      <c r="Q86" s="214">
        <f>ROUND(I86*H86,2)</f>
        <v>0</v>
      </c>
      <c r="R86" s="214">
        <f>ROUND(J86*H86,2)</f>
        <v>0</v>
      </c>
      <c r="S86" s="83"/>
      <c r="T86" s="215">
        <f>S86*H86</f>
        <v>0</v>
      </c>
      <c r="U86" s="215">
        <v>0</v>
      </c>
      <c r="V86" s="215">
        <f>U86*H86</f>
        <v>0</v>
      </c>
      <c r="W86" s="215">
        <v>0</v>
      </c>
      <c r="X86" s="215">
        <f>W86*H86</f>
        <v>0</v>
      </c>
      <c r="Y86" s="216" t="s">
        <v>21</v>
      </c>
      <c r="Z86" s="37"/>
      <c r="AA86" s="37"/>
      <c r="AB86" s="37"/>
      <c r="AC86" s="37"/>
      <c r="AD86" s="37"/>
      <c r="AE86" s="37"/>
      <c r="AR86" s="217" t="s">
        <v>143</v>
      </c>
      <c r="AT86" s="217" t="s">
        <v>220</v>
      </c>
      <c r="AU86" s="217" t="s">
        <v>88</v>
      </c>
      <c r="AY86" s="16" t="s">
        <v>136</v>
      </c>
      <c r="BE86" s="218">
        <f>IF(O86="základní",K86,0)</f>
        <v>0</v>
      </c>
      <c r="BF86" s="218">
        <f>IF(O86="snížená",K86,0)</f>
        <v>0</v>
      </c>
      <c r="BG86" s="218">
        <f>IF(O86="zákl. přenesená",K86,0)</f>
        <v>0</v>
      </c>
      <c r="BH86" s="218">
        <f>IF(O86="sníž. přenesená",K86,0)</f>
        <v>0</v>
      </c>
      <c r="BI86" s="218">
        <f>IF(O86="nulová",K86,0)</f>
        <v>0</v>
      </c>
      <c r="BJ86" s="16" t="s">
        <v>23</v>
      </c>
      <c r="BK86" s="218">
        <f>ROUND(P86*H86,2)</f>
        <v>0</v>
      </c>
      <c r="BL86" s="16" t="s">
        <v>143</v>
      </c>
      <c r="BM86" s="217" t="s">
        <v>666</v>
      </c>
    </row>
    <row r="87" s="2" customFormat="1" ht="24.15" customHeight="1">
      <c r="A87" s="37"/>
      <c r="B87" s="38"/>
      <c r="C87" s="221" t="s">
        <v>88</v>
      </c>
      <c r="D87" s="221" t="s">
        <v>220</v>
      </c>
      <c r="E87" s="222" t="s">
        <v>644</v>
      </c>
      <c r="F87" s="223" t="s">
        <v>645</v>
      </c>
      <c r="G87" s="224" t="s">
        <v>196</v>
      </c>
      <c r="H87" s="225">
        <v>6164</v>
      </c>
      <c r="I87" s="226"/>
      <c r="J87" s="226"/>
      <c r="K87" s="227">
        <f>ROUND(P87*H87,2)</f>
        <v>0</v>
      </c>
      <c r="L87" s="223" t="s">
        <v>223</v>
      </c>
      <c r="M87" s="43"/>
      <c r="N87" s="228" t="s">
        <v>21</v>
      </c>
      <c r="O87" s="213" t="s">
        <v>48</v>
      </c>
      <c r="P87" s="214">
        <f>I87+J87</f>
        <v>0</v>
      </c>
      <c r="Q87" s="214">
        <f>ROUND(I87*H87,2)</f>
        <v>0</v>
      </c>
      <c r="R87" s="214">
        <f>ROUND(J87*H87,2)</f>
        <v>0</v>
      </c>
      <c r="S87" s="83"/>
      <c r="T87" s="215">
        <f>S87*H87</f>
        <v>0</v>
      </c>
      <c r="U87" s="215">
        <v>0</v>
      </c>
      <c r="V87" s="215">
        <f>U87*H87</f>
        <v>0</v>
      </c>
      <c r="W87" s="215">
        <v>0</v>
      </c>
      <c r="X87" s="215">
        <f>W87*H87</f>
        <v>0</v>
      </c>
      <c r="Y87" s="216" t="s">
        <v>21</v>
      </c>
      <c r="Z87" s="37"/>
      <c r="AA87" s="37"/>
      <c r="AB87" s="37"/>
      <c r="AC87" s="37"/>
      <c r="AD87" s="37"/>
      <c r="AE87" s="37"/>
      <c r="AR87" s="217" t="s">
        <v>143</v>
      </c>
      <c r="AT87" s="217" t="s">
        <v>220</v>
      </c>
      <c r="AU87" s="217" t="s">
        <v>88</v>
      </c>
      <c r="AY87" s="16" t="s">
        <v>136</v>
      </c>
      <c r="BE87" s="218">
        <f>IF(O87="základní",K87,0)</f>
        <v>0</v>
      </c>
      <c r="BF87" s="218">
        <f>IF(O87="snížená",K87,0)</f>
        <v>0</v>
      </c>
      <c r="BG87" s="218">
        <f>IF(O87="zákl. přenesená",K87,0)</f>
        <v>0</v>
      </c>
      <c r="BH87" s="218">
        <f>IF(O87="sníž. přenesená",K87,0)</f>
        <v>0</v>
      </c>
      <c r="BI87" s="218">
        <f>IF(O87="nulová",K87,0)</f>
        <v>0</v>
      </c>
      <c r="BJ87" s="16" t="s">
        <v>23</v>
      </c>
      <c r="BK87" s="218">
        <f>ROUND(P87*H87,2)</f>
        <v>0</v>
      </c>
      <c r="BL87" s="16" t="s">
        <v>143</v>
      </c>
      <c r="BM87" s="217" t="s">
        <v>667</v>
      </c>
    </row>
    <row r="88" s="2" customFormat="1">
      <c r="A88" s="37"/>
      <c r="B88" s="38"/>
      <c r="C88" s="39"/>
      <c r="D88" s="229" t="s">
        <v>225</v>
      </c>
      <c r="E88" s="39"/>
      <c r="F88" s="230" t="s">
        <v>647</v>
      </c>
      <c r="G88" s="39"/>
      <c r="H88" s="39"/>
      <c r="I88" s="231"/>
      <c r="J88" s="231"/>
      <c r="K88" s="39"/>
      <c r="L88" s="39"/>
      <c r="M88" s="43"/>
      <c r="N88" s="232"/>
      <c r="O88" s="233"/>
      <c r="P88" s="83"/>
      <c r="Q88" s="83"/>
      <c r="R88" s="83"/>
      <c r="S88" s="83"/>
      <c r="T88" s="83"/>
      <c r="U88" s="83"/>
      <c r="V88" s="83"/>
      <c r="W88" s="83"/>
      <c r="X88" s="83"/>
      <c r="Y88" s="84"/>
      <c r="Z88" s="37"/>
      <c r="AA88" s="37"/>
      <c r="AB88" s="37"/>
      <c r="AC88" s="37"/>
      <c r="AD88" s="37"/>
      <c r="AE88" s="37"/>
      <c r="AT88" s="16" t="s">
        <v>225</v>
      </c>
      <c r="AU88" s="16" t="s">
        <v>88</v>
      </c>
    </row>
    <row r="89" s="2" customFormat="1" ht="16.5" customHeight="1">
      <c r="A89" s="37"/>
      <c r="B89" s="38"/>
      <c r="C89" s="221" t="s">
        <v>219</v>
      </c>
      <c r="D89" s="221" t="s">
        <v>220</v>
      </c>
      <c r="E89" s="222" t="s">
        <v>648</v>
      </c>
      <c r="F89" s="223" t="s">
        <v>668</v>
      </c>
      <c r="G89" s="224" t="s">
        <v>141</v>
      </c>
      <c r="H89" s="225">
        <v>490</v>
      </c>
      <c r="I89" s="226"/>
      <c r="J89" s="226"/>
      <c r="K89" s="227">
        <f>ROUND(P89*H89,2)</f>
        <v>0</v>
      </c>
      <c r="L89" s="223" t="s">
        <v>21</v>
      </c>
      <c r="M89" s="43"/>
      <c r="N89" s="228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143</v>
      </c>
      <c r="AT89" s="217" t="s">
        <v>220</v>
      </c>
      <c r="AU89" s="217" t="s">
        <v>88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143</v>
      </c>
      <c r="BM89" s="217" t="s">
        <v>669</v>
      </c>
    </row>
    <row r="90" s="2" customFormat="1" ht="16.5" customHeight="1">
      <c r="A90" s="37"/>
      <c r="B90" s="38"/>
      <c r="C90" s="221" t="s">
        <v>143</v>
      </c>
      <c r="D90" s="221" t="s">
        <v>220</v>
      </c>
      <c r="E90" s="222" t="s">
        <v>651</v>
      </c>
      <c r="F90" s="223" t="s">
        <v>652</v>
      </c>
      <c r="G90" s="224" t="s">
        <v>141</v>
      </c>
      <c r="H90" s="225">
        <v>585</v>
      </c>
      <c r="I90" s="226"/>
      <c r="J90" s="226"/>
      <c r="K90" s="227">
        <f>ROUND(P90*H90,2)</f>
        <v>0</v>
      </c>
      <c r="L90" s="223" t="s">
        <v>21</v>
      </c>
      <c r="M90" s="43"/>
      <c r="N90" s="228" t="s">
        <v>21</v>
      </c>
      <c r="O90" s="213" t="s">
        <v>48</v>
      </c>
      <c r="P90" s="214">
        <f>I90+J90</f>
        <v>0</v>
      </c>
      <c r="Q90" s="214">
        <f>ROUND(I90*H90,2)</f>
        <v>0</v>
      </c>
      <c r="R90" s="214">
        <f>ROUND(J90*H90,2)</f>
        <v>0</v>
      </c>
      <c r="S90" s="83"/>
      <c r="T90" s="215">
        <f>S90*H90</f>
        <v>0</v>
      </c>
      <c r="U90" s="215">
        <v>0</v>
      </c>
      <c r="V90" s="215">
        <f>U90*H90</f>
        <v>0</v>
      </c>
      <c r="W90" s="215">
        <v>0</v>
      </c>
      <c r="X90" s="215">
        <f>W90*H90</f>
        <v>0</v>
      </c>
      <c r="Y90" s="216" t="s">
        <v>21</v>
      </c>
      <c r="Z90" s="37"/>
      <c r="AA90" s="37"/>
      <c r="AB90" s="37"/>
      <c r="AC90" s="37"/>
      <c r="AD90" s="37"/>
      <c r="AE90" s="37"/>
      <c r="AR90" s="217" t="s">
        <v>143</v>
      </c>
      <c r="AT90" s="217" t="s">
        <v>220</v>
      </c>
      <c r="AU90" s="217" t="s">
        <v>88</v>
      </c>
      <c r="AY90" s="16" t="s">
        <v>136</v>
      </c>
      <c r="BE90" s="218">
        <f>IF(O90="základní",K90,0)</f>
        <v>0</v>
      </c>
      <c r="BF90" s="218">
        <f>IF(O90="snížená",K90,0)</f>
        <v>0</v>
      </c>
      <c r="BG90" s="218">
        <f>IF(O90="zákl. přenesená",K90,0)</f>
        <v>0</v>
      </c>
      <c r="BH90" s="218">
        <f>IF(O90="sníž. přenesená",K90,0)</f>
        <v>0</v>
      </c>
      <c r="BI90" s="218">
        <f>IF(O90="nulová",K90,0)</f>
        <v>0</v>
      </c>
      <c r="BJ90" s="16" t="s">
        <v>23</v>
      </c>
      <c r="BK90" s="218">
        <f>ROUND(P90*H90,2)</f>
        <v>0</v>
      </c>
      <c r="BL90" s="16" t="s">
        <v>143</v>
      </c>
      <c r="BM90" s="217" t="s">
        <v>670</v>
      </c>
    </row>
    <row r="91" s="2" customFormat="1" ht="21.75" customHeight="1">
      <c r="A91" s="37"/>
      <c r="B91" s="38"/>
      <c r="C91" s="221" t="s">
        <v>231</v>
      </c>
      <c r="D91" s="221" t="s">
        <v>220</v>
      </c>
      <c r="E91" s="222" t="s">
        <v>654</v>
      </c>
      <c r="F91" s="223" t="s">
        <v>655</v>
      </c>
      <c r="G91" s="224" t="s">
        <v>196</v>
      </c>
      <c r="H91" s="225">
        <v>235</v>
      </c>
      <c r="I91" s="226"/>
      <c r="J91" s="226"/>
      <c r="K91" s="227">
        <f>ROUND(P91*H91,2)</f>
        <v>0</v>
      </c>
      <c r="L91" s="223" t="s">
        <v>21</v>
      </c>
      <c r="M91" s="43"/>
      <c r="N91" s="228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143</v>
      </c>
      <c r="AT91" s="217" t="s">
        <v>220</v>
      </c>
      <c r="AU91" s="217" t="s">
        <v>88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143</v>
      </c>
      <c r="BM91" s="217" t="s">
        <v>671</v>
      </c>
    </row>
    <row r="92" s="2" customFormat="1" ht="16.5" customHeight="1">
      <c r="A92" s="37"/>
      <c r="B92" s="38"/>
      <c r="C92" s="221" t="s">
        <v>236</v>
      </c>
      <c r="D92" s="221" t="s">
        <v>220</v>
      </c>
      <c r="E92" s="222" t="s">
        <v>657</v>
      </c>
      <c r="F92" s="223" t="s">
        <v>658</v>
      </c>
      <c r="G92" s="224" t="s">
        <v>196</v>
      </c>
      <c r="H92" s="225">
        <v>1536</v>
      </c>
      <c r="I92" s="226"/>
      <c r="J92" s="226"/>
      <c r="K92" s="227">
        <f>ROUND(P92*H92,2)</f>
        <v>0</v>
      </c>
      <c r="L92" s="223" t="s">
        <v>21</v>
      </c>
      <c r="M92" s="43"/>
      <c r="N92" s="228" t="s">
        <v>21</v>
      </c>
      <c r="O92" s="213" t="s">
        <v>48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83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5">
        <f>W92*H92</f>
        <v>0</v>
      </c>
      <c r="Y92" s="216" t="s">
        <v>21</v>
      </c>
      <c r="Z92" s="37"/>
      <c r="AA92" s="37"/>
      <c r="AB92" s="37"/>
      <c r="AC92" s="37"/>
      <c r="AD92" s="37"/>
      <c r="AE92" s="37"/>
      <c r="AR92" s="217" t="s">
        <v>143</v>
      </c>
      <c r="AT92" s="217" t="s">
        <v>220</v>
      </c>
      <c r="AU92" s="217" t="s">
        <v>88</v>
      </c>
      <c r="AY92" s="16" t="s">
        <v>136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16" t="s">
        <v>23</v>
      </c>
      <c r="BK92" s="218">
        <f>ROUND(P92*H92,2)</f>
        <v>0</v>
      </c>
      <c r="BL92" s="16" t="s">
        <v>143</v>
      </c>
      <c r="BM92" s="217" t="s">
        <v>672</v>
      </c>
    </row>
    <row r="93" s="2" customFormat="1" ht="16.5" customHeight="1">
      <c r="A93" s="37"/>
      <c r="B93" s="38"/>
      <c r="C93" s="221" t="s">
        <v>241</v>
      </c>
      <c r="D93" s="221" t="s">
        <v>220</v>
      </c>
      <c r="E93" s="222" t="s">
        <v>660</v>
      </c>
      <c r="F93" s="223" t="s">
        <v>673</v>
      </c>
      <c r="G93" s="224" t="s">
        <v>165</v>
      </c>
      <c r="H93" s="225">
        <v>292.5</v>
      </c>
      <c r="I93" s="226"/>
      <c r="J93" s="226"/>
      <c r="K93" s="227">
        <f>ROUND(P93*H93,2)</f>
        <v>0</v>
      </c>
      <c r="L93" s="223" t="s">
        <v>21</v>
      </c>
      <c r="M93" s="43"/>
      <c r="N93" s="228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143</v>
      </c>
      <c r="AT93" s="217" t="s">
        <v>220</v>
      </c>
      <c r="AU93" s="217" t="s">
        <v>88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143</v>
      </c>
      <c r="BM93" s="217" t="s">
        <v>674</v>
      </c>
    </row>
    <row r="94" s="2" customFormat="1" ht="24.15" customHeight="1">
      <c r="A94" s="37"/>
      <c r="B94" s="38"/>
      <c r="C94" s="221" t="s">
        <v>142</v>
      </c>
      <c r="D94" s="221" t="s">
        <v>220</v>
      </c>
      <c r="E94" s="222" t="s">
        <v>462</v>
      </c>
      <c r="F94" s="223" t="s">
        <v>463</v>
      </c>
      <c r="G94" s="224" t="s">
        <v>165</v>
      </c>
      <c r="H94" s="225">
        <v>292.5</v>
      </c>
      <c r="I94" s="226"/>
      <c r="J94" s="226"/>
      <c r="K94" s="227">
        <f>ROUND(P94*H94,2)</f>
        <v>0</v>
      </c>
      <c r="L94" s="223" t="s">
        <v>223</v>
      </c>
      <c r="M94" s="43"/>
      <c r="N94" s="228" t="s">
        <v>21</v>
      </c>
      <c r="O94" s="213" t="s">
        <v>48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83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5">
        <f>W94*H94</f>
        <v>0</v>
      </c>
      <c r="Y94" s="216" t="s">
        <v>21</v>
      </c>
      <c r="Z94" s="37"/>
      <c r="AA94" s="37"/>
      <c r="AB94" s="37"/>
      <c r="AC94" s="37"/>
      <c r="AD94" s="37"/>
      <c r="AE94" s="37"/>
      <c r="AR94" s="217" t="s">
        <v>143</v>
      </c>
      <c r="AT94" s="217" t="s">
        <v>220</v>
      </c>
      <c r="AU94" s="217" t="s">
        <v>88</v>
      </c>
      <c r="AY94" s="16" t="s">
        <v>136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16" t="s">
        <v>23</v>
      </c>
      <c r="BK94" s="218">
        <f>ROUND(P94*H94,2)</f>
        <v>0</v>
      </c>
      <c r="BL94" s="16" t="s">
        <v>143</v>
      </c>
      <c r="BM94" s="217" t="s">
        <v>675</v>
      </c>
    </row>
    <row r="95" s="2" customFormat="1">
      <c r="A95" s="37"/>
      <c r="B95" s="38"/>
      <c r="C95" s="39"/>
      <c r="D95" s="229" t="s">
        <v>225</v>
      </c>
      <c r="E95" s="39"/>
      <c r="F95" s="230" t="s">
        <v>465</v>
      </c>
      <c r="G95" s="39"/>
      <c r="H95" s="39"/>
      <c r="I95" s="231"/>
      <c r="J95" s="231"/>
      <c r="K95" s="39"/>
      <c r="L95" s="39"/>
      <c r="M95" s="43"/>
      <c r="N95" s="232"/>
      <c r="O95" s="233"/>
      <c r="P95" s="83"/>
      <c r="Q95" s="83"/>
      <c r="R95" s="83"/>
      <c r="S95" s="83"/>
      <c r="T95" s="83"/>
      <c r="U95" s="83"/>
      <c r="V95" s="83"/>
      <c r="W95" s="83"/>
      <c r="X95" s="83"/>
      <c r="Y95" s="84"/>
      <c r="Z95" s="37"/>
      <c r="AA95" s="37"/>
      <c r="AB95" s="37"/>
      <c r="AC95" s="37"/>
      <c r="AD95" s="37"/>
      <c r="AE95" s="37"/>
      <c r="AT95" s="16" t="s">
        <v>225</v>
      </c>
      <c r="AU95" s="16" t="s">
        <v>88</v>
      </c>
    </row>
    <row r="96" s="2" customFormat="1" ht="24.15" customHeight="1">
      <c r="A96" s="37"/>
      <c r="B96" s="38"/>
      <c r="C96" s="221" t="s">
        <v>251</v>
      </c>
      <c r="D96" s="221" t="s">
        <v>220</v>
      </c>
      <c r="E96" s="222" t="s">
        <v>467</v>
      </c>
      <c r="F96" s="223" t="s">
        <v>468</v>
      </c>
      <c r="G96" s="224" t="s">
        <v>165</v>
      </c>
      <c r="H96" s="225">
        <v>1755</v>
      </c>
      <c r="I96" s="226"/>
      <c r="J96" s="226"/>
      <c r="K96" s="227">
        <f>ROUND(P96*H96,2)</f>
        <v>0</v>
      </c>
      <c r="L96" s="223" t="s">
        <v>223</v>
      </c>
      <c r="M96" s="43"/>
      <c r="N96" s="228" t="s">
        <v>21</v>
      </c>
      <c r="O96" s="213" t="s">
        <v>48</v>
      </c>
      <c r="P96" s="214">
        <f>I96+J96</f>
        <v>0</v>
      </c>
      <c r="Q96" s="214">
        <f>ROUND(I96*H96,2)</f>
        <v>0</v>
      </c>
      <c r="R96" s="214">
        <f>ROUND(J96*H96,2)</f>
        <v>0</v>
      </c>
      <c r="S96" s="83"/>
      <c r="T96" s="215">
        <f>S96*H96</f>
        <v>0</v>
      </c>
      <c r="U96" s="215">
        <v>0</v>
      </c>
      <c r="V96" s="215">
        <f>U96*H96</f>
        <v>0</v>
      </c>
      <c r="W96" s="215">
        <v>0</v>
      </c>
      <c r="X96" s="215">
        <f>W96*H96</f>
        <v>0</v>
      </c>
      <c r="Y96" s="216" t="s">
        <v>21</v>
      </c>
      <c r="Z96" s="37"/>
      <c r="AA96" s="37"/>
      <c r="AB96" s="37"/>
      <c r="AC96" s="37"/>
      <c r="AD96" s="37"/>
      <c r="AE96" s="37"/>
      <c r="AR96" s="217" t="s">
        <v>143</v>
      </c>
      <c r="AT96" s="217" t="s">
        <v>220</v>
      </c>
      <c r="AU96" s="217" t="s">
        <v>88</v>
      </c>
      <c r="AY96" s="16" t="s">
        <v>136</v>
      </c>
      <c r="BE96" s="218">
        <f>IF(O96="základní",K96,0)</f>
        <v>0</v>
      </c>
      <c r="BF96" s="218">
        <f>IF(O96="snížená",K96,0)</f>
        <v>0</v>
      </c>
      <c r="BG96" s="218">
        <f>IF(O96="zákl. přenesená",K96,0)</f>
        <v>0</v>
      </c>
      <c r="BH96" s="218">
        <f>IF(O96="sníž. přenesená",K96,0)</f>
        <v>0</v>
      </c>
      <c r="BI96" s="218">
        <f>IF(O96="nulová",K96,0)</f>
        <v>0</v>
      </c>
      <c r="BJ96" s="16" t="s">
        <v>23</v>
      </c>
      <c r="BK96" s="218">
        <f>ROUND(P96*H96,2)</f>
        <v>0</v>
      </c>
      <c r="BL96" s="16" t="s">
        <v>143</v>
      </c>
      <c r="BM96" s="217" t="s">
        <v>676</v>
      </c>
    </row>
    <row r="97" s="2" customFormat="1">
      <c r="A97" s="37"/>
      <c r="B97" s="38"/>
      <c r="C97" s="39"/>
      <c r="D97" s="229" t="s">
        <v>225</v>
      </c>
      <c r="E97" s="39"/>
      <c r="F97" s="230" t="s">
        <v>470</v>
      </c>
      <c r="G97" s="39"/>
      <c r="H97" s="39"/>
      <c r="I97" s="231"/>
      <c r="J97" s="231"/>
      <c r="K97" s="39"/>
      <c r="L97" s="39"/>
      <c r="M97" s="43"/>
      <c r="N97" s="253"/>
      <c r="O97" s="254"/>
      <c r="P97" s="249"/>
      <c r="Q97" s="249"/>
      <c r="R97" s="249"/>
      <c r="S97" s="249"/>
      <c r="T97" s="249"/>
      <c r="U97" s="249"/>
      <c r="V97" s="249"/>
      <c r="W97" s="249"/>
      <c r="X97" s="249"/>
      <c r="Y97" s="255"/>
      <c r="Z97" s="37"/>
      <c r="AA97" s="37"/>
      <c r="AB97" s="37"/>
      <c r="AC97" s="37"/>
      <c r="AD97" s="37"/>
      <c r="AE97" s="37"/>
      <c r="AT97" s="16" t="s">
        <v>225</v>
      </c>
      <c r="AU97" s="16" t="s">
        <v>88</v>
      </c>
    </row>
    <row r="98" s="2" customFormat="1" ht="6.96" customHeight="1">
      <c r="A98" s="37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43"/>
      <c r="N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</sheetData>
  <sheetProtection sheet="1" autoFilter="0" formatColumns="0" formatRows="0" objects="1" scenarios="1" spinCount="100000" saltValue="1WTneFIy+D9Zse4fkDtoq+6eBdO3MkMuXvNvBZcpx5eXMClowYUQtH2cHgmTieTH1cb5x6ccqt9g+XOiuJzyDQ==" hashValue="bCw8EumzPwko551Er5DDf53wT2CaWogNfew2PDsDvvhsPjHXmNo/rLg6hs4UtZy+AzGZhAEsZw7yeYa/5ZovEw==" algorithmName="SHA-512" password="CC35"/>
  <autoFilter ref="C82:L97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3_01/111151133"/>
    <hyperlink ref="F95" r:id="rId2" display="https://podminky.urs.cz/item/CS_URS_2023_01/185851121"/>
    <hyperlink ref="F97" r:id="rId3" display="https://podminky.urs.cz/item/CS_URS_2023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100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677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13. 6. 2023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ROUND(K83,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ROUND((SUM(BE83:BE102)),  2)</f>
        <v>0</v>
      </c>
      <c r="G35" s="37"/>
      <c r="H35" s="37"/>
      <c r="I35" s="148">
        <v>0.20999999999999999</v>
      </c>
      <c r="J35" s="37"/>
      <c r="K35" s="143">
        <f>ROUND(((SUM(BE83:BE102))*I35),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ROUND((SUM(BF83:BF102)),  2)</f>
        <v>0</v>
      </c>
      <c r="G36" s="37"/>
      <c r="H36" s="37"/>
      <c r="I36" s="148">
        <v>0.14999999999999999</v>
      </c>
      <c r="J36" s="37"/>
      <c r="K36" s="143">
        <f>ROUND(((SUM(BF83:BF102))*I36),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ROUND((SUM(BG83:BG102)),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ROUND((SUM(BH83:BH102)),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ROUND((SUM(BI83:BI102)),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005 - Povýsadbová péče 3.rok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13. 6. 2023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Q83</f>
        <v>0</v>
      </c>
      <c r="J61" s="101">
        <f>R83</f>
        <v>0</v>
      </c>
      <c r="K61" s="101">
        <f>K83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112</v>
      </c>
      <c r="E62" s="168"/>
      <c r="F62" s="168"/>
      <c r="G62" s="168"/>
      <c r="H62" s="168"/>
      <c r="I62" s="169">
        <f>Q84</f>
        <v>0</v>
      </c>
      <c r="J62" s="169">
        <f>R84</f>
        <v>0</v>
      </c>
      <c r="K62" s="169">
        <f>K84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113</v>
      </c>
      <c r="E63" s="174"/>
      <c r="F63" s="174"/>
      <c r="G63" s="174"/>
      <c r="H63" s="174"/>
      <c r="I63" s="175">
        <f>Q85</f>
        <v>0</v>
      </c>
      <c r="J63" s="175">
        <f>R85</f>
        <v>0</v>
      </c>
      <c r="K63" s="175">
        <f>K85</f>
        <v>0</v>
      </c>
      <c r="L63" s="172"/>
      <c r="M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13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116</v>
      </c>
      <c r="D70" s="39"/>
      <c r="E70" s="39"/>
      <c r="F70" s="39"/>
      <c r="G70" s="39"/>
      <c r="H70" s="39"/>
      <c r="I70" s="39"/>
      <c r="J70" s="39"/>
      <c r="K70" s="39"/>
      <c r="L70" s="39"/>
      <c r="M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17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0" t="str">
        <f>E7</f>
        <v>Výsadba zeleného pásu v k.ú. Zvěrotice</v>
      </c>
      <c r="F73" s="31"/>
      <c r="G73" s="31"/>
      <c r="H73" s="31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102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005 - Povýsadbová péče 3.rok</v>
      </c>
      <c r="F75" s="39"/>
      <c r="G75" s="39"/>
      <c r="H75" s="39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24</v>
      </c>
      <c r="D77" s="39"/>
      <c r="E77" s="39"/>
      <c r="F77" s="26" t="str">
        <f>F12</f>
        <v>Zvěrotice</v>
      </c>
      <c r="G77" s="39"/>
      <c r="H77" s="39"/>
      <c r="I77" s="31" t="s">
        <v>26</v>
      </c>
      <c r="J77" s="71" t="str">
        <f>IF(J12="","",J12)</f>
        <v>13. 6. 2023</v>
      </c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30</v>
      </c>
      <c r="D79" s="39"/>
      <c r="E79" s="39"/>
      <c r="F79" s="26" t="str">
        <f>E15</f>
        <v>Státní pozemkový úřad, Pobočka Tábor</v>
      </c>
      <c r="G79" s="39"/>
      <c r="H79" s="39"/>
      <c r="I79" s="31" t="s">
        <v>37</v>
      </c>
      <c r="J79" s="35" t="str">
        <f>E21</f>
        <v>Ing. Věra Hrubá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35</v>
      </c>
      <c r="D80" s="39"/>
      <c r="E80" s="39"/>
      <c r="F80" s="26" t="str">
        <f>IF(E18="","",E18)</f>
        <v>Vyplň údaj</v>
      </c>
      <c r="G80" s="39"/>
      <c r="H80" s="39"/>
      <c r="I80" s="31" t="s">
        <v>39</v>
      </c>
      <c r="J80" s="35" t="str">
        <f>E24</f>
        <v xml:space="preserve"> </v>
      </c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7"/>
      <c r="B82" s="178"/>
      <c r="C82" s="179" t="s">
        <v>117</v>
      </c>
      <c r="D82" s="180" t="s">
        <v>62</v>
      </c>
      <c r="E82" s="180" t="s">
        <v>58</v>
      </c>
      <c r="F82" s="180" t="s">
        <v>59</v>
      </c>
      <c r="G82" s="180" t="s">
        <v>118</v>
      </c>
      <c r="H82" s="180" t="s">
        <v>119</v>
      </c>
      <c r="I82" s="180" t="s">
        <v>120</v>
      </c>
      <c r="J82" s="180" t="s">
        <v>121</v>
      </c>
      <c r="K82" s="180" t="s">
        <v>110</v>
      </c>
      <c r="L82" s="181" t="s">
        <v>122</v>
      </c>
      <c r="M82" s="182"/>
      <c r="N82" s="91" t="s">
        <v>21</v>
      </c>
      <c r="O82" s="92" t="s">
        <v>47</v>
      </c>
      <c r="P82" s="92" t="s">
        <v>123</v>
      </c>
      <c r="Q82" s="92" t="s">
        <v>124</v>
      </c>
      <c r="R82" s="92" t="s">
        <v>125</v>
      </c>
      <c r="S82" s="92" t="s">
        <v>126</v>
      </c>
      <c r="T82" s="92" t="s">
        <v>127</v>
      </c>
      <c r="U82" s="92" t="s">
        <v>128</v>
      </c>
      <c r="V82" s="92" t="s">
        <v>129</v>
      </c>
      <c r="W82" s="92" t="s">
        <v>130</v>
      </c>
      <c r="X82" s="92" t="s">
        <v>131</v>
      </c>
      <c r="Y82" s="93" t="s">
        <v>132</v>
      </c>
      <c r="Z82" s="177"/>
      <c r="AA82" s="177"/>
      <c r="AB82" s="177"/>
      <c r="AC82" s="177"/>
      <c r="AD82" s="177"/>
      <c r="AE82" s="177"/>
    </row>
    <row r="83" s="2" customFormat="1" ht="22.8" customHeight="1">
      <c r="A83" s="37"/>
      <c r="B83" s="38"/>
      <c r="C83" s="98" t="s">
        <v>133</v>
      </c>
      <c r="D83" s="39"/>
      <c r="E83" s="39"/>
      <c r="F83" s="39"/>
      <c r="G83" s="39"/>
      <c r="H83" s="39"/>
      <c r="I83" s="39"/>
      <c r="J83" s="39"/>
      <c r="K83" s="183">
        <f>BK83</f>
        <v>0</v>
      </c>
      <c r="L83" s="39"/>
      <c r="M83" s="43"/>
      <c r="N83" s="94"/>
      <c r="O83" s="184"/>
      <c r="P83" s="95"/>
      <c r="Q83" s="185">
        <f>Q84</f>
        <v>0</v>
      </c>
      <c r="R83" s="185">
        <f>R84</f>
        <v>0</v>
      </c>
      <c r="S83" s="95"/>
      <c r="T83" s="186">
        <f>T84</f>
        <v>0</v>
      </c>
      <c r="U83" s="95"/>
      <c r="V83" s="186">
        <f>V84</f>
        <v>0</v>
      </c>
      <c r="W83" s="95"/>
      <c r="X83" s="186">
        <f>X84</f>
        <v>0</v>
      </c>
      <c r="Y83" s="96"/>
      <c r="Z83" s="37"/>
      <c r="AA83" s="37"/>
      <c r="AB83" s="37"/>
      <c r="AC83" s="37"/>
      <c r="AD83" s="37"/>
      <c r="AE83" s="37"/>
      <c r="AT83" s="16" t="s">
        <v>78</v>
      </c>
      <c r="AU83" s="16" t="s">
        <v>111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78</v>
      </c>
      <c r="E84" s="191" t="s">
        <v>134</v>
      </c>
      <c r="F84" s="191" t="s">
        <v>135</v>
      </c>
      <c r="G84" s="189"/>
      <c r="H84" s="189"/>
      <c r="I84" s="192"/>
      <c r="J84" s="192"/>
      <c r="K84" s="193">
        <f>BK84</f>
        <v>0</v>
      </c>
      <c r="L84" s="189"/>
      <c r="M84" s="194"/>
      <c r="N84" s="195"/>
      <c r="O84" s="196"/>
      <c r="P84" s="196"/>
      <c r="Q84" s="197">
        <f>Q85</f>
        <v>0</v>
      </c>
      <c r="R84" s="197">
        <f>R85</f>
        <v>0</v>
      </c>
      <c r="S84" s="196"/>
      <c r="T84" s="198">
        <f>T85</f>
        <v>0</v>
      </c>
      <c r="U84" s="196"/>
      <c r="V84" s="198">
        <f>V85</f>
        <v>0</v>
      </c>
      <c r="W84" s="196"/>
      <c r="X84" s="198">
        <f>X85</f>
        <v>0</v>
      </c>
      <c r="Y84" s="199"/>
      <c r="Z84" s="12"/>
      <c r="AA84" s="12"/>
      <c r="AB84" s="12"/>
      <c r="AC84" s="12"/>
      <c r="AD84" s="12"/>
      <c r="AE84" s="12"/>
      <c r="AR84" s="200" t="s">
        <v>23</v>
      </c>
      <c r="AT84" s="201" t="s">
        <v>78</v>
      </c>
      <c r="AU84" s="201" t="s">
        <v>79</v>
      </c>
      <c r="AY84" s="200" t="s">
        <v>136</v>
      </c>
      <c r="BK84" s="202">
        <f>BK85</f>
        <v>0</v>
      </c>
    </row>
    <row r="85" s="12" customFormat="1" ht="22.8" customHeight="1">
      <c r="A85" s="12"/>
      <c r="B85" s="188"/>
      <c r="C85" s="189"/>
      <c r="D85" s="190" t="s">
        <v>78</v>
      </c>
      <c r="E85" s="219" t="s">
        <v>23</v>
      </c>
      <c r="F85" s="219" t="s">
        <v>218</v>
      </c>
      <c r="G85" s="189"/>
      <c r="H85" s="189"/>
      <c r="I85" s="192"/>
      <c r="J85" s="192"/>
      <c r="K85" s="220">
        <f>BK85</f>
        <v>0</v>
      </c>
      <c r="L85" s="189"/>
      <c r="M85" s="194"/>
      <c r="N85" s="195"/>
      <c r="O85" s="196"/>
      <c r="P85" s="196"/>
      <c r="Q85" s="197">
        <f>SUM(Q86:Q102)</f>
        <v>0</v>
      </c>
      <c r="R85" s="197">
        <f>SUM(R86:R102)</f>
        <v>0</v>
      </c>
      <c r="S85" s="196"/>
      <c r="T85" s="198">
        <f>SUM(T86:T102)</f>
        <v>0</v>
      </c>
      <c r="U85" s="196"/>
      <c r="V85" s="198">
        <f>SUM(V86:V102)</f>
        <v>0</v>
      </c>
      <c r="W85" s="196"/>
      <c r="X85" s="198">
        <f>SUM(X86:X102)</f>
        <v>0</v>
      </c>
      <c r="Y85" s="199"/>
      <c r="Z85" s="12"/>
      <c r="AA85" s="12"/>
      <c r="AB85" s="12"/>
      <c r="AC85" s="12"/>
      <c r="AD85" s="12"/>
      <c r="AE85" s="12"/>
      <c r="AR85" s="200" t="s">
        <v>23</v>
      </c>
      <c r="AT85" s="201" t="s">
        <v>78</v>
      </c>
      <c r="AU85" s="201" t="s">
        <v>23</v>
      </c>
      <c r="AY85" s="200" t="s">
        <v>136</v>
      </c>
      <c r="BK85" s="202">
        <f>SUM(BK86:BK102)</f>
        <v>0</v>
      </c>
    </row>
    <row r="86" s="2" customFormat="1" ht="16.5" customHeight="1">
      <c r="A86" s="37"/>
      <c r="B86" s="38"/>
      <c r="C86" s="221" t="s">
        <v>23</v>
      </c>
      <c r="D86" s="221" t="s">
        <v>220</v>
      </c>
      <c r="E86" s="222" t="s">
        <v>641</v>
      </c>
      <c r="F86" s="223" t="s">
        <v>642</v>
      </c>
      <c r="G86" s="224" t="s">
        <v>196</v>
      </c>
      <c r="H86" s="225">
        <v>6670</v>
      </c>
      <c r="I86" s="226"/>
      <c r="J86" s="226"/>
      <c r="K86" s="227">
        <f>ROUND(P86*H86,2)</f>
        <v>0</v>
      </c>
      <c r="L86" s="223" t="s">
        <v>21</v>
      </c>
      <c r="M86" s="43"/>
      <c r="N86" s="228" t="s">
        <v>21</v>
      </c>
      <c r="O86" s="213" t="s">
        <v>48</v>
      </c>
      <c r="P86" s="214">
        <f>I86+J86</f>
        <v>0</v>
      </c>
      <c r="Q86" s="214">
        <f>ROUND(I86*H86,2)</f>
        <v>0</v>
      </c>
      <c r="R86" s="214">
        <f>ROUND(J86*H86,2)</f>
        <v>0</v>
      </c>
      <c r="S86" s="83"/>
      <c r="T86" s="215">
        <f>S86*H86</f>
        <v>0</v>
      </c>
      <c r="U86" s="215">
        <v>0</v>
      </c>
      <c r="V86" s="215">
        <f>U86*H86</f>
        <v>0</v>
      </c>
      <c r="W86" s="215">
        <v>0</v>
      </c>
      <c r="X86" s="215">
        <f>W86*H86</f>
        <v>0</v>
      </c>
      <c r="Y86" s="216" t="s">
        <v>21</v>
      </c>
      <c r="Z86" s="37"/>
      <c r="AA86" s="37"/>
      <c r="AB86" s="37"/>
      <c r="AC86" s="37"/>
      <c r="AD86" s="37"/>
      <c r="AE86" s="37"/>
      <c r="AR86" s="217" t="s">
        <v>143</v>
      </c>
      <c r="AT86" s="217" t="s">
        <v>220</v>
      </c>
      <c r="AU86" s="217" t="s">
        <v>88</v>
      </c>
      <c r="AY86" s="16" t="s">
        <v>136</v>
      </c>
      <c r="BE86" s="218">
        <f>IF(O86="základní",K86,0)</f>
        <v>0</v>
      </c>
      <c r="BF86" s="218">
        <f>IF(O86="snížená",K86,0)</f>
        <v>0</v>
      </c>
      <c r="BG86" s="218">
        <f>IF(O86="zákl. přenesená",K86,0)</f>
        <v>0</v>
      </c>
      <c r="BH86" s="218">
        <f>IF(O86="sníž. přenesená",K86,0)</f>
        <v>0</v>
      </c>
      <c r="BI86" s="218">
        <f>IF(O86="nulová",K86,0)</f>
        <v>0</v>
      </c>
      <c r="BJ86" s="16" t="s">
        <v>23</v>
      </c>
      <c r="BK86" s="218">
        <f>ROUND(P86*H86,2)</f>
        <v>0</v>
      </c>
      <c r="BL86" s="16" t="s">
        <v>143</v>
      </c>
      <c r="BM86" s="217" t="s">
        <v>678</v>
      </c>
    </row>
    <row r="87" s="2" customFormat="1" ht="24.15" customHeight="1">
      <c r="A87" s="37"/>
      <c r="B87" s="38"/>
      <c r="C87" s="221" t="s">
        <v>88</v>
      </c>
      <c r="D87" s="221" t="s">
        <v>220</v>
      </c>
      <c r="E87" s="222" t="s">
        <v>644</v>
      </c>
      <c r="F87" s="223" t="s">
        <v>645</v>
      </c>
      <c r="G87" s="224" t="s">
        <v>196</v>
      </c>
      <c r="H87" s="225">
        <v>3082</v>
      </c>
      <c r="I87" s="226"/>
      <c r="J87" s="226"/>
      <c r="K87" s="227">
        <f>ROUND(P87*H87,2)</f>
        <v>0</v>
      </c>
      <c r="L87" s="223" t="s">
        <v>223</v>
      </c>
      <c r="M87" s="43"/>
      <c r="N87" s="228" t="s">
        <v>21</v>
      </c>
      <c r="O87" s="213" t="s">
        <v>48</v>
      </c>
      <c r="P87" s="214">
        <f>I87+J87</f>
        <v>0</v>
      </c>
      <c r="Q87" s="214">
        <f>ROUND(I87*H87,2)</f>
        <v>0</v>
      </c>
      <c r="R87" s="214">
        <f>ROUND(J87*H87,2)</f>
        <v>0</v>
      </c>
      <c r="S87" s="83"/>
      <c r="T87" s="215">
        <f>S87*H87</f>
        <v>0</v>
      </c>
      <c r="U87" s="215">
        <v>0</v>
      </c>
      <c r="V87" s="215">
        <f>U87*H87</f>
        <v>0</v>
      </c>
      <c r="W87" s="215">
        <v>0</v>
      </c>
      <c r="X87" s="215">
        <f>W87*H87</f>
        <v>0</v>
      </c>
      <c r="Y87" s="216" t="s">
        <v>21</v>
      </c>
      <c r="Z87" s="37"/>
      <c r="AA87" s="37"/>
      <c r="AB87" s="37"/>
      <c r="AC87" s="37"/>
      <c r="AD87" s="37"/>
      <c r="AE87" s="37"/>
      <c r="AR87" s="217" t="s">
        <v>143</v>
      </c>
      <c r="AT87" s="217" t="s">
        <v>220</v>
      </c>
      <c r="AU87" s="217" t="s">
        <v>88</v>
      </c>
      <c r="AY87" s="16" t="s">
        <v>136</v>
      </c>
      <c r="BE87" s="218">
        <f>IF(O87="základní",K87,0)</f>
        <v>0</v>
      </c>
      <c r="BF87" s="218">
        <f>IF(O87="snížená",K87,0)</f>
        <v>0</v>
      </c>
      <c r="BG87" s="218">
        <f>IF(O87="zákl. přenesená",K87,0)</f>
        <v>0</v>
      </c>
      <c r="BH87" s="218">
        <f>IF(O87="sníž. přenesená",K87,0)</f>
        <v>0</v>
      </c>
      <c r="BI87" s="218">
        <f>IF(O87="nulová",K87,0)</f>
        <v>0</v>
      </c>
      <c r="BJ87" s="16" t="s">
        <v>23</v>
      </c>
      <c r="BK87" s="218">
        <f>ROUND(P87*H87,2)</f>
        <v>0</v>
      </c>
      <c r="BL87" s="16" t="s">
        <v>143</v>
      </c>
      <c r="BM87" s="217" t="s">
        <v>679</v>
      </c>
    </row>
    <row r="88" s="2" customFormat="1">
      <c r="A88" s="37"/>
      <c r="B88" s="38"/>
      <c r="C88" s="39"/>
      <c r="D88" s="229" t="s">
        <v>225</v>
      </c>
      <c r="E88" s="39"/>
      <c r="F88" s="230" t="s">
        <v>647</v>
      </c>
      <c r="G88" s="39"/>
      <c r="H88" s="39"/>
      <c r="I88" s="231"/>
      <c r="J88" s="231"/>
      <c r="K88" s="39"/>
      <c r="L88" s="39"/>
      <c r="M88" s="43"/>
      <c r="N88" s="232"/>
      <c r="O88" s="233"/>
      <c r="P88" s="83"/>
      <c r="Q88" s="83"/>
      <c r="R88" s="83"/>
      <c r="S88" s="83"/>
      <c r="T88" s="83"/>
      <c r="U88" s="83"/>
      <c r="V88" s="83"/>
      <c r="W88" s="83"/>
      <c r="X88" s="83"/>
      <c r="Y88" s="84"/>
      <c r="Z88" s="37"/>
      <c r="AA88" s="37"/>
      <c r="AB88" s="37"/>
      <c r="AC88" s="37"/>
      <c r="AD88" s="37"/>
      <c r="AE88" s="37"/>
      <c r="AT88" s="16" t="s">
        <v>225</v>
      </c>
      <c r="AU88" s="16" t="s">
        <v>88</v>
      </c>
    </row>
    <row r="89" s="2" customFormat="1" ht="16.5" customHeight="1">
      <c r="A89" s="37"/>
      <c r="B89" s="38"/>
      <c r="C89" s="221" t="s">
        <v>219</v>
      </c>
      <c r="D89" s="221" t="s">
        <v>220</v>
      </c>
      <c r="E89" s="222" t="s">
        <v>648</v>
      </c>
      <c r="F89" s="223" t="s">
        <v>668</v>
      </c>
      <c r="G89" s="224" t="s">
        <v>141</v>
      </c>
      <c r="H89" s="225">
        <v>490</v>
      </c>
      <c r="I89" s="226"/>
      <c r="J89" s="226"/>
      <c r="K89" s="227">
        <f>ROUND(P89*H89,2)</f>
        <v>0</v>
      </c>
      <c r="L89" s="223" t="s">
        <v>21</v>
      </c>
      <c r="M89" s="43"/>
      <c r="N89" s="228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143</v>
      </c>
      <c r="AT89" s="217" t="s">
        <v>220</v>
      </c>
      <c r="AU89" s="217" t="s">
        <v>88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143</v>
      </c>
      <c r="BM89" s="217" t="s">
        <v>680</v>
      </c>
    </row>
    <row r="90" s="2" customFormat="1" ht="16.5" customHeight="1">
      <c r="A90" s="37"/>
      <c r="B90" s="38"/>
      <c r="C90" s="221" t="s">
        <v>143</v>
      </c>
      <c r="D90" s="221" t="s">
        <v>220</v>
      </c>
      <c r="E90" s="222" t="s">
        <v>651</v>
      </c>
      <c r="F90" s="223" t="s">
        <v>652</v>
      </c>
      <c r="G90" s="224" t="s">
        <v>141</v>
      </c>
      <c r="H90" s="225">
        <v>585</v>
      </c>
      <c r="I90" s="226"/>
      <c r="J90" s="226"/>
      <c r="K90" s="227">
        <f>ROUND(P90*H90,2)</f>
        <v>0</v>
      </c>
      <c r="L90" s="223" t="s">
        <v>21</v>
      </c>
      <c r="M90" s="43"/>
      <c r="N90" s="228" t="s">
        <v>21</v>
      </c>
      <c r="O90" s="213" t="s">
        <v>48</v>
      </c>
      <c r="P90" s="214">
        <f>I90+J90</f>
        <v>0</v>
      </c>
      <c r="Q90" s="214">
        <f>ROUND(I90*H90,2)</f>
        <v>0</v>
      </c>
      <c r="R90" s="214">
        <f>ROUND(J90*H90,2)</f>
        <v>0</v>
      </c>
      <c r="S90" s="83"/>
      <c r="T90" s="215">
        <f>S90*H90</f>
        <v>0</v>
      </c>
      <c r="U90" s="215">
        <v>0</v>
      </c>
      <c r="V90" s="215">
        <f>U90*H90</f>
        <v>0</v>
      </c>
      <c r="W90" s="215">
        <v>0</v>
      </c>
      <c r="X90" s="215">
        <f>W90*H90</f>
        <v>0</v>
      </c>
      <c r="Y90" s="216" t="s">
        <v>21</v>
      </c>
      <c r="Z90" s="37"/>
      <c r="AA90" s="37"/>
      <c r="AB90" s="37"/>
      <c r="AC90" s="37"/>
      <c r="AD90" s="37"/>
      <c r="AE90" s="37"/>
      <c r="AR90" s="217" t="s">
        <v>143</v>
      </c>
      <c r="AT90" s="217" t="s">
        <v>220</v>
      </c>
      <c r="AU90" s="217" t="s">
        <v>88</v>
      </c>
      <c r="AY90" s="16" t="s">
        <v>136</v>
      </c>
      <c r="BE90" s="218">
        <f>IF(O90="základní",K90,0)</f>
        <v>0</v>
      </c>
      <c r="BF90" s="218">
        <f>IF(O90="snížená",K90,0)</f>
        <v>0</v>
      </c>
      <c r="BG90" s="218">
        <f>IF(O90="zákl. přenesená",K90,0)</f>
        <v>0</v>
      </c>
      <c r="BH90" s="218">
        <f>IF(O90="sníž. přenesená",K90,0)</f>
        <v>0</v>
      </c>
      <c r="BI90" s="218">
        <f>IF(O90="nulová",K90,0)</f>
        <v>0</v>
      </c>
      <c r="BJ90" s="16" t="s">
        <v>23</v>
      </c>
      <c r="BK90" s="218">
        <f>ROUND(P90*H90,2)</f>
        <v>0</v>
      </c>
      <c r="BL90" s="16" t="s">
        <v>143</v>
      </c>
      <c r="BM90" s="217" t="s">
        <v>681</v>
      </c>
    </row>
    <row r="91" s="2" customFormat="1" ht="24.15" customHeight="1">
      <c r="A91" s="37"/>
      <c r="B91" s="38"/>
      <c r="C91" s="221" t="s">
        <v>265</v>
      </c>
      <c r="D91" s="221" t="s">
        <v>220</v>
      </c>
      <c r="E91" s="222" t="s">
        <v>434</v>
      </c>
      <c r="F91" s="223" t="s">
        <v>435</v>
      </c>
      <c r="G91" s="224" t="s">
        <v>178</v>
      </c>
      <c r="H91" s="225">
        <v>12.6</v>
      </c>
      <c r="I91" s="226"/>
      <c r="J91" s="226"/>
      <c r="K91" s="227">
        <f>ROUND(P91*H91,2)</f>
        <v>0</v>
      </c>
      <c r="L91" s="223" t="s">
        <v>223</v>
      </c>
      <c r="M91" s="43"/>
      <c r="N91" s="228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143</v>
      </c>
      <c r="AT91" s="217" t="s">
        <v>220</v>
      </c>
      <c r="AU91" s="217" t="s">
        <v>88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143</v>
      </c>
      <c r="BM91" s="217" t="s">
        <v>682</v>
      </c>
    </row>
    <row r="92" s="2" customFormat="1">
      <c r="A92" s="37"/>
      <c r="B92" s="38"/>
      <c r="C92" s="39"/>
      <c r="D92" s="229" t="s">
        <v>225</v>
      </c>
      <c r="E92" s="39"/>
      <c r="F92" s="230" t="s">
        <v>437</v>
      </c>
      <c r="G92" s="39"/>
      <c r="H92" s="39"/>
      <c r="I92" s="231"/>
      <c r="J92" s="231"/>
      <c r="K92" s="39"/>
      <c r="L92" s="39"/>
      <c r="M92" s="43"/>
      <c r="N92" s="232"/>
      <c r="O92" s="233"/>
      <c r="P92" s="83"/>
      <c r="Q92" s="83"/>
      <c r="R92" s="83"/>
      <c r="S92" s="83"/>
      <c r="T92" s="83"/>
      <c r="U92" s="83"/>
      <c r="V92" s="83"/>
      <c r="W92" s="83"/>
      <c r="X92" s="83"/>
      <c r="Y92" s="84"/>
      <c r="Z92" s="37"/>
      <c r="AA92" s="37"/>
      <c r="AB92" s="37"/>
      <c r="AC92" s="37"/>
      <c r="AD92" s="37"/>
      <c r="AE92" s="37"/>
      <c r="AT92" s="16" t="s">
        <v>225</v>
      </c>
      <c r="AU92" s="16" t="s">
        <v>88</v>
      </c>
    </row>
    <row r="93" s="2" customFormat="1">
      <c r="A93" s="37"/>
      <c r="B93" s="38"/>
      <c r="C93" s="221" t="s">
        <v>270</v>
      </c>
      <c r="D93" s="221" t="s">
        <v>220</v>
      </c>
      <c r="E93" s="222" t="s">
        <v>446</v>
      </c>
      <c r="F93" s="223" t="s">
        <v>447</v>
      </c>
      <c r="G93" s="224" t="s">
        <v>178</v>
      </c>
      <c r="H93" s="225">
        <v>51.979999999999997</v>
      </c>
      <c r="I93" s="226"/>
      <c r="J93" s="226"/>
      <c r="K93" s="227">
        <f>ROUND(P93*H93,2)</f>
        <v>0</v>
      </c>
      <c r="L93" s="223" t="s">
        <v>223</v>
      </c>
      <c r="M93" s="43"/>
      <c r="N93" s="228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143</v>
      </c>
      <c r="AT93" s="217" t="s">
        <v>220</v>
      </c>
      <c r="AU93" s="217" t="s">
        <v>88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143</v>
      </c>
      <c r="BM93" s="217" t="s">
        <v>683</v>
      </c>
    </row>
    <row r="94" s="2" customFormat="1">
      <c r="A94" s="37"/>
      <c r="B94" s="38"/>
      <c r="C94" s="39"/>
      <c r="D94" s="229" t="s">
        <v>225</v>
      </c>
      <c r="E94" s="39"/>
      <c r="F94" s="230" t="s">
        <v>449</v>
      </c>
      <c r="G94" s="39"/>
      <c r="H94" s="39"/>
      <c r="I94" s="231"/>
      <c r="J94" s="231"/>
      <c r="K94" s="39"/>
      <c r="L94" s="39"/>
      <c r="M94" s="43"/>
      <c r="N94" s="232"/>
      <c r="O94" s="233"/>
      <c r="P94" s="83"/>
      <c r="Q94" s="83"/>
      <c r="R94" s="83"/>
      <c r="S94" s="83"/>
      <c r="T94" s="83"/>
      <c r="U94" s="83"/>
      <c r="V94" s="83"/>
      <c r="W94" s="83"/>
      <c r="X94" s="83"/>
      <c r="Y94" s="84"/>
      <c r="Z94" s="37"/>
      <c r="AA94" s="37"/>
      <c r="AB94" s="37"/>
      <c r="AC94" s="37"/>
      <c r="AD94" s="37"/>
      <c r="AE94" s="37"/>
      <c r="AT94" s="16" t="s">
        <v>225</v>
      </c>
      <c r="AU94" s="16" t="s">
        <v>88</v>
      </c>
    </row>
    <row r="95" s="2" customFormat="1" ht="21.75" customHeight="1">
      <c r="A95" s="37"/>
      <c r="B95" s="38"/>
      <c r="C95" s="221" t="s">
        <v>231</v>
      </c>
      <c r="D95" s="221" t="s">
        <v>220</v>
      </c>
      <c r="E95" s="222" t="s">
        <v>654</v>
      </c>
      <c r="F95" s="223" t="s">
        <v>655</v>
      </c>
      <c r="G95" s="224" t="s">
        <v>196</v>
      </c>
      <c r="H95" s="225">
        <v>235</v>
      </c>
      <c r="I95" s="226"/>
      <c r="J95" s="226"/>
      <c r="K95" s="227">
        <f>ROUND(P95*H95,2)</f>
        <v>0</v>
      </c>
      <c r="L95" s="223" t="s">
        <v>21</v>
      </c>
      <c r="M95" s="43"/>
      <c r="N95" s="228" t="s">
        <v>21</v>
      </c>
      <c r="O95" s="213" t="s">
        <v>48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83"/>
      <c r="T95" s="215">
        <f>S95*H95</f>
        <v>0</v>
      </c>
      <c r="U95" s="215">
        <v>0</v>
      </c>
      <c r="V95" s="215">
        <f>U95*H95</f>
        <v>0</v>
      </c>
      <c r="W95" s="215">
        <v>0</v>
      </c>
      <c r="X95" s="215">
        <f>W95*H95</f>
        <v>0</v>
      </c>
      <c r="Y95" s="216" t="s">
        <v>21</v>
      </c>
      <c r="Z95" s="37"/>
      <c r="AA95" s="37"/>
      <c r="AB95" s="37"/>
      <c r="AC95" s="37"/>
      <c r="AD95" s="37"/>
      <c r="AE95" s="37"/>
      <c r="AR95" s="217" t="s">
        <v>143</v>
      </c>
      <c r="AT95" s="217" t="s">
        <v>220</v>
      </c>
      <c r="AU95" s="217" t="s">
        <v>88</v>
      </c>
      <c r="AY95" s="16" t="s">
        <v>136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16" t="s">
        <v>23</v>
      </c>
      <c r="BK95" s="218">
        <f>ROUND(P95*H95,2)</f>
        <v>0</v>
      </c>
      <c r="BL95" s="16" t="s">
        <v>143</v>
      </c>
      <c r="BM95" s="217" t="s">
        <v>684</v>
      </c>
    </row>
    <row r="96" s="2" customFormat="1" ht="16.5" customHeight="1">
      <c r="A96" s="37"/>
      <c r="B96" s="38"/>
      <c r="C96" s="221" t="s">
        <v>236</v>
      </c>
      <c r="D96" s="221" t="s">
        <v>220</v>
      </c>
      <c r="E96" s="222" t="s">
        <v>657</v>
      </c>
      <c r="F96" s="223" t="s">
        <v>685</v>
      </c>
      <c r="G96" s="224" t="s">
        <v>196</v>
      </c>
      <c r="H96" s="225">
        <v>768</v>
      </c>
      <c r="I96" s="226"/>
      <c r="J96" s="226"/>
      <c r="K96" s="227">
        <f>ROUND(P96*H96,2)</f>
        <v>0</v>
      </c>
      <c r="L96" s="223" t="s">
        <v>21</v>
      </c>
      <c r="M96" s="43"/>
      <c r="N96" s="228" t="s">
        <v>21</v>
      </c>
      <c r="O96" s="213" t="s">
        <v>48</v>
      </c>
      <c r="P96" s="214">
        <f>I96+J96</f>
        <v>0</v>
      </c>
      <c r="Q96" s="214">
        <f>ROUND(I96*H96,2)</f>
        <v>0</v>
      </c>
      <c r="R96" s="214">
        <f>ROUND(J96*H96,2)</f>
        <v>0</v>
      </c>
      <c r="S96" s="83"/>
      <c r="T96" s="215">
        <f>S96*H96</f>
        <v>0</v>
      </c>
      <c r="U96" s="215">
        <v>0</v>
      </c>
      <c r="V96" s="215">
        <f>U96*H96</f>
        <v>0</v>
      </c>
      <c r="W96" s="215">
        <v>0</v>
      </c>
      <c r="X96" s="215">
        <f>W96*H96</f>
        <v>0</v>
      </c>
      <c r="Y96" s="216" t="s">
        <v>21</v>
      </c>
      <c r="Z96" s="37"/>
      <c r="AA96" s="37"/>
      <c r="AB96" s="37"/>
      <c r="AC96" s="37"/>
      <c r="AD96" s="37"/>
      <c r="AE96" s="37"/>
      <c r="AR96" s="217" t="s">
        <v>143</v>
      </c>
      <c r="AT96" s="217" t="s">
        <v>220</v>
      </c>
      <c r="AU96" s="217" t="s">
        <v>88</v>
      </c>
      <c r="AY96" s="16" t="s">
        <v>136</v>
      </c>
      <c r="BE96" s="218">
        <f>IF(O96="základní",K96,0)</f>
        <v>0</v>
      </c>
      <c r="BF96" s="218">
        <f>IF(O96="snížená",K96,0)</f>
        <v>0</v>
      </c>
      <c r="BG96" s="218">
        <f>IF(O96="zákl. přenesená",K96,0)</f>
        <v>0</v>
      </c>
      <c r="BH96" s="218">
        <f>IF(O96="sníž. přenesená",K96,0)</f>
        <v>0</v>
      </c>
      <c r="BI96" s="218">
        <f>IF(O96="nulová",K96,0)</f>
        <v>0</v>
      </c>
      <c r="BJ96" s="16" t="s">
        <v>23</v>
      </c>
      <c r="BK96" s="218">
        <f>ROUND(P96*H96,2)</f>
        <v>0</v>
      </c>
      <c r="BL96" s="16" t="s">
        <v>143</v>
      </c>
      <c r="BM96" s="217" t="s">
        <v>686</v>
      </c>
    </row>
    <row r="97" s="2" customFormat="1" ht="16.5" customHeight="1">
      <c r="A97" s="37"/>
      <c r="B97" s="38"/>
      <c r="C97" s="221" t="s">
        <v>241</v>
      </c>
      <c r="D97" s="221" t="s">
        <v>220</v>
      </c>
      <c r="E97" s="222" t="s">
        <v>660</v>
      </c>
      <c r="F97" s="223" t="s">
        <v>687</v>
      </c>
      <c r="G97" s="224" t="s">
        <v>165</v>
      </c>
      <c r="H97" s="225">
        <v>175.5</v>
      </c>
      <c r="I97" s="226"/>
      <c r="J97" s="226"/>
      <c r="K97" s="227">
        <f>ROUND(P97*H97,2)</f>
        <v>0</v>
      </c>
      <c r="L97" s="223" t="s">
        <v>21</v>
      </c>
      <c r="M97" s="43"/>
      <c r="N97" s="228" t="s">
        <v>21</v>
      </c>
      <c r="O97" s="213" t="s">
        <v>48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83"/>
      <c r="T97" s="215">
        <f>S97*H97</f>
        <v>0</v>
      </c>
      <c r="U97" s="215">
        <v>0</v>
      </c>
      <c r="V97" s="215">
        <f>U97*H97</f>
        <v>0</v>
      </c>
      <c r="W97" s="215">
        <v>0</v>
      </c>
      <c r="X97" s="215">
        <f>W97*H97</f>
        <v>0</v>
      </c>
      <c r="Y97" s="216" t="s">
        <v>21</v>
      </c>
      <c r="Z97" s="37"/>
      <c r="AA97" s="37"/>
      <c r="AB97" s="37"/>
      <c r="AC97" s="37"/>
      <c r="AD97" s="37"/>
      <c r="AE97" s="37"/>
      <c r="AR97" s="217" t="s">
        <v>143</v>
      </c>
      <c r="AT97" s="217" t="s">
        <v>220</v>
      </c>
      <c r="AU97" s="217" t="s">
        <v>88</v>
      </c>
      <c r="AY97" s="16" t="s">
        <v>136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16" t="s">
        <v>23</v>
      </c>
      <c r="BK97" s="218">
        <f>ROUND(P97*H97,2)</f>
        <v>0</v>
      </c>
      <c r="BL97" s="16" t="s">
        <v>143</v>
      </c>
      <c r="BM97" s="217" t="s">
        <v>688</v>
      </c>
    </row>
    <row r="98" s="2" customFormat="1" ht="24.15" customHeight="1">
      <c r="A98" s="37"/>
      <c r="B98" s="38"/>
      <c r="C98" s="221" t="s">
        <v>142</v>
      </c>
      <c r="D98" s="221" t="s">
        <v>220</v>
      </c>
      <c r="E98" s="222" t="s">
        <v>462</v>
      </c>
      <c r="F98" s="223" t="s">
        <v>463</v>
      </c>
      <c r="G98" s="224" t="s">
        <v>165</v>
      </c>
      <c r="H98" s="225">
        <v>175.5</v>
      </c>
      <c r="I98" s="226"/>
      <c r="J98" s="226"/>
      <c r="K98" s="227">
        <f>ROUND(P98*H98,2)</f>
        <v>0</v>
      </c>
      <c r="L98" s="223" t="s">
        <v>223</v>
      </c>
      <c r="M98" s="43"/>
      <c r="N98" s="228" t="s">
        <v>21</v>
      </c>
      <c r="O98" s="213" t="s">
        <v>48</v>
      </c>
      <c r="P98" s="214">
        <f>I98+J98</f>
        <v>0</v>
      </c>
      <c r="Q98" s="214">
        <f>ROUND(I98*H98,2)</f>
        <v>0</v>
      </c>
      <c r="R98" s="214">
        <f>ROUND(J98*H98,2)</f>
        <v>0</v>
      </c>
      <c r="S98" s="83"/>
      <c r="T98" s="215">
        <f>S98*H98</f>
        <v>0</v>
      </c>
      <c r="U98" s="215">
        <v>0</v>
      </c>
      <c r="V98" s="215">
        <f>U98*H98</f>
        <v>0</v>
      </c>
      <c r="W98" s="215">
        <v>0</v>
      </c>
      <c r="X98" s="215">
        <f>W98*H98</f>
        <v>0</v>
      </c>
      <c r="Y98" s="216" t="s">
        <v>21</v>
      </c>
      <c r="Z98" s="37"/>
      <c r="AA98" s="37"/>
      <c r="AB98" s="37"/>
      <c r="AC98" s="37"/>
      <c r="AD98" s="37"/>
      <c r="AE98" s="37"/>
      <c r="AR98" s="217" t="s">
        <v>143</v>
      </c>
      <c r="AT98" s="217" t="s">
        <v>220</v>
      </c>
      <c r="AU98" s="217" t="s">
        <v>88</v>
      </c>
      <c r="AY98" s="16" t="s">
        <v>136</v>
      </c>
      <c r="BE98" s="218">
        <f>IF(O98="základní",K98,0)</f>
        <v>0</v>
      </c>
      <c r="BF98" s="218">
        <f>IF(O98="snížená",K98,0)</f>
        <v>0</v>
      </c>
      <c r="BG98" s="218">
        <f>IF(O98="zákl. přenesená",K98,0)</f>
        <v>0</v>
      </c>
      <c r="BH98" s="218">
        <f>IF(O98="sníž. přenesená",K98,0)</f>
        <v>0</v>
      </c>
      <c r="BI98" s="218">
        <f>IF(O98="nulová",K98,0)</f>
        <v>0</v>
      </c>
      <c r="BJ98" s="16" t="s">
        <v>23</v>
      </c>
      <c r="BK98" s="218">
        <f>ROUND(P98*H98,2)</f>
        <v>0</v>
      </c>
      <c r="BL98" s="16" t="s">
        <v>143</v>
      </c>
      <c r="BM98" s="217" t="s">
        <v>689</v>
      </c>
    </row>
    <row r="99" s="2" customFormat="1">
      <c r="A99" s="37"/>
      <c r="B99" s="38"/>
      <c r="C99" s="39"/>
      <c r="D99" s="229" t="s">
        <v>225</v>
      </c>
      <c r="E99" s="39"/>
      <c r="F99" s="230" t="s">
        <v>465</v>
      </c>
      <c r="G99" s="39"/>
      <c r="H99" s="39"/>
      <c r="I99" s="231"/>
      <c r="J99" s="231"/>
      <c r="K99" s="39"/>
      <c r="L99" s="39"/>
      <c r="M99" s="43"/>
      <c r="N99" s="232"/>
      <c r="O99" s="233"/>
      <c r="P99" s="83"/>
      <c r="Q99" s="83"/>
      <c r="R99" s="83"/>
      <c r="S99" s="83"/>
      <c r="T99" s="83"/>
      <c r="U99" s="83"/>
      <c r="V99" s="83"/>
      <c r="W99" s="83"/>
      <c r="X99" s="83"/>
      <c r="Y99" s="84"/>
      <c r="Z99" s="37"/>
      <c r="AA99" s="37"/>
      <c r="AB99" s="37"/>
      <c r="AC99" s="37"/>
      <c r="AD99" s="37"/>
      <c r="AE99" s="37"/>
      <c r="AT99" s="16" t="s">
        <v>225</v>
      </c>
      <c r="AU99" s="16" t="s">
        <v>88</v>
      </c>
    </row>
    <row r="100" s="2" customFormat="1" ht="24.15" customHeight="1">
      <c r="A100" s="37"/>
      <c r="B100" s="38"/>
      <c r="C100" s="221" t="s">
        <v>251</v>
      </c>
      <c r="D100" s="221" t="s">
        <v>220</v>
      </c>
      <c r="E100" s="222" t="s">
        <v>467</v>
      </c>
      <c r="F100" s="223" t="s">
        <v>468</v>
      </c>
      <c r="G100" s="224" t="s">
        <v>165</v>
      </c>
      <c r="H100" s="225">
        <v>1053</v>
      </c>
      <c r="I100" s="226"/>
      <c r="J100" s="226"/>
      <c r="K100" s="227">
        <f>ROUND(P100*H100,2)</f>
        <v>0</v>
      </c>
      <c r="L100" s="223" t="s">
        <v>223</v>
      </c>
      <c r="M100" s="43"/>
      <c r="N100" s="228" t="s">
        <v>21</v>
      </c>
      <c r="O100" s="213" t="s">
        <v>48</v>
      </c>
      <c r="P100" s="214">
        <f>I100+J100</f>
        <v>0</v>
      </c>
      <c r="Q100" s="214">
        <f>ROUND(I100*H100,2)</f>
        <v>0</v>
      </c>
      <c r="R100" s="214">
        <f>ROUND(J100*H100,2)</f>
        <v>0</v>
      </c>
      <c r="S100" s="83"/>
      <c r="T100" s="215">
        <f>S100*H100</f>
        <v>0</v>
      </c>
      <c r="U100" s="215">
        <v>0</v>
      </c>
      <c r="V100" s="215">
        <f>U100*H100</f>
        <v>0</v>
      </c>
      <c r="W100" s="215">
        <v>0</v>
      </c>
      <c r="X100" s="215">
        <f>W100*H100</f>
        <v>0</v>
      </c>
      <c r="Y100" s="216" t="s">
        <v>21</v>
      </c>
      <c r="Z100" s="37"/>
      <c r="AA100" s="37"/>
      <c r="AB100" s="37"/>
      <c r="AC100" s="37"/>
      <c r="AD100" s="37"/>
      <c r="AE100" s="37"/>
      <c r="AR100" s="217" t="s">
        <v>143</v>
      </c>
      <c r="AT100" s="217" t="s">
        <v>220</v>
      </c>
      <c r="AU100" s="217" t="s">
        <v>88</v>
      </c>
      <c r="AY100" s="16" t="s">
        <v>136</v>
      </c>
      <c r="BE100" s="218">
        <f>IF(O100="základní",K100,0)</f>
        <v>0</v>
      </c>
      <c r="BF100" s="218">
        <f>IF(O100="snížená",K100,0)</f>
        <v>0</v>
      </c>
      <c r="BG100" s="218">
        <f>IF(O100="zákl. přenesená",K100,0)</f>
        <v>0</v>
      </c>
      <c r="BH100" s="218">
        <f>IF(O100="sníž. přenesená",K100,0)</f>
        <v>0</v>
      </c>
      <c r="BI100" s="218">
        <f>IF(O100="nulová",K100,0)</f>
        <v>0</v>
      </c>
      <c r="BJ100" s="16" t="s">
        <v>23</v>
      </c>
      <c r="BK100" s="218">
        <f>ROUND(P100*H100,2)</f>
        <v>0</v>
      </c>
      <c r="BL100" s="16" t="s">
        <v>143</v>
      </c>
      <c r="BM100" s="217" t="s">
        <v>690</v>
      </c>
    </row>
    <row r="101" s="2" customFormat="1">
      <c r="A101" s="37"/>
      <c r="B101" s="38"/>
      <c r="C101" s="39"/>
      <c r="D101" s="229" t="s">
        <v>225</v>
      </c>
      <c r="E101" s="39"/>
      <c r="F101" s="230" t="s">
        <v>470</v>
      </c>
      <c r="G101" s="39"/>
      <c r="H101" s="39"/>
      <c r="I101" s="231"/>
      <c r="J101" s="231"/>
      <c r="K101" s="39"/>
      <c r="L101" s="39"/>
      <c r="M101" s="43"/>
      <c r="N101" s="232"/>
      <c r="O101" s="233"/>
      <c r="P101" s="83"/>
      <c r="Q101" s="83"/>
      <c r="R101" s="83"/>
      <c r="S101" s="83"/>
      <c r="T101" s="83"/>
      <c r="U101" s="83"/>
      <c r="V101" s="83"/>
      <c r="W101" s="83"/>
      <c r="X101" s="83"/>
      <c r="Y101" s="84"/>
      <c r="Z101" s="37"/>
      <c r="AA101" s="37"/>
      <c r="AB101" s="37"/>
      <c r="AC101" s="37"/>
      <c r="AD101" s="37"/>
      <c r="AE101" s="37"/>
      <c r="AT101" s="16" t="s">
        <v>225</v>
      </c>
      <c r="AU101" s="16" t="s">
        <v>88</v>
      </c>
    </row>
    <row r="102" s="2" customFormat="1" ht="16.5" customHeight="1">
      <c r="A102" s="37"/>
      <c r="B102" s="38"/>
      <c r="C102" s="203" t="s">
        <v>275</v>
      </c>
      <c r="D102" s="203" t="s">
        <v>138</v>
      </c>
      <c r="E102" s="204" t="s">
        <v>691</v>
      </c>
      <c r="F102" s="205" t="s">
        <v>692</v>
      </c>
      <c r="G102" s="206" t="s">
        <v>141</v>
      </c>
      <c r="H102" s="207">
        <v>12915</v>
      </c>
      <c r="I102" s="208"/>
      <c r="J102" s="209"/>
      <c r="K102" s="210">
        <f>ROUND(P102*H102,2)</f>
        <v>0</v>
      </c>
      <c r="L102" s="205" t="s">
        <v>21</v>
      </c>
      <c r="M102" s="211"/>
      <c r="N102" s="252" t="s">
        <v>21</v>
      </c>
      <c r="O102" s="247" t="s">
        <v>48</v>
      </c>
      <c r="P102" s="248">
        <f>I102+J102</f>
        <v>0</v>
      </c>
      <c r="Q102" s="248">
        <f>ROUND(I102*H102,2)</f>
        <v>0</v>
      </c>
      <c r="R102" s="248">
        <f>ROUND(J102*H102,2)</f>
        <v>0</v>
      </c>
      <c r="S102" s="249"/>
      <c r="T102" s="250">
        <f>S102*H102</f>
        <v>0</v>
      </c>
      <c r="U102" s="250">
        <v>0</v>
      </c>
      <c r="V102" s="250">
        <f>U102*H102</f>
        <v>0</v>
      </c>
      <c r="W102" s="250">
        <v>0</v>
      </c>
      <c r="X102" s="250">
        <f>W102*H102</f>
        <v>0</v>
      </c>
      <c r="Y102" s="251" t="s">
        <v>21</v>
      </c>
      <c r="Z102" s="37"/>
      <c r="AA102" s="37"/>
      <c r="AB102" s="37"/>
      <c r="AC102" s="37"/>
      <c r="AD102" s="37"/>
      <c r="AE102" s="37"/>
      <c r="AR102" s="217" t="s">
        <v>142</v>
      </c>
      <c r="AT102" s="217" t="s">
        <v>138</v>
      </c>
      <c r="AU102" s="217" t="s">
        <v>88</v>
      </c>
      <c r="AY102" s="16" t="s">
        <v>136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16" t="s">
        <v>23</v>
      </c>
      <c r="BK102" s="218">
        <f>ROUND(P102*H102,2)</f>
        <v>0</v>
      </c>
      <c r="BL102" s="16" t="s">
        <v>143</v>
      </c>
      <c r="BM102" s="217" t="s">
        <v>693</v>
      </c>
    </row>
    <row r="103" s="2" customFormat="1" ht="6.96" customHeight="1">
      <c r="A103" s="37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43"/>
      <c r="N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524k54nzFHN7oFvkwBJsmEe+lvXgf2HZeQwEc9dPp21xGdOBdLI1z8mIa1kMFbmYt1haUuIej++U5vDFnpcfXg==" hashValue="GDaBdsG/3chuUdf1PiHDHA7ipCbitGQd0oCNqcpCz4E2Nd1AP1uzWWIcRuU1dhmKLkcMlfWkvN4TURO2kntx3Q==" algorithmName="SHA-512" password="CC35"/>
  <autoFilter ref="C82:L102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8" r:id="rId1" display="https://podminky.urs.cz/item/CS_URS_2023_01/111151133"/>
    <hyperlink ref="F92" r:id="rId2" display="https://podminky.urs.cz/item/CS_URS_2023_01/185802114"/>
    <hyperlink ref="F94" r:id="rId3" display="https://podminky.urs.cz/item/CS_URS_2023_01/185802134"/>
    <hyperlink ref="F99" r:id="rId4" display="https://podminky.urs.cz/item/CS_URS_2023_01/185851121"/>
    <hyperlink ref="F101" r:id="rId5" display="https://podminky.urs.cz/item/CS_URS_2023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4" customFormat="1" ht="45" customHeight="1">
      <c r="B3" s="260"/>
      <c r="C3" s="261" t="s">
        <v>694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695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696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697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698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699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700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701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702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703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704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86</v>
      </c>
      <c r="F18" s="267" t="s">
        <v>705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706</v>
      </c>
      <c r="F19" s="267" t="s">
        <v>707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708</v>
      </c>
      <c r="F20" s="267" t="s">
        <v>709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710</v>
      </c>
      <c r="F21" s="267" t="s">
        <v>711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712</v>
      </c>
      <c r="F22" s="267" t="s">
        <v>713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714</v>
      </c>
      <c r="F23" s="267" t="s">
        <v>715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716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717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718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719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720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721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722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723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724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117</v>
      </c>
      <c r="F36" s="267"/>
      <c r="G36" s="267" t="s">
        <v>725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726</v>
      </c>
      <c r="F37" s="267"/>
      <c r="G37" s="267" t="s">
        <v>727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58</v>
      </c>
      <c r="F38" s="267"/>
      <c r="G38" s="267" t="s">
        <v>728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59</v>
      </c>
      <c r="F39" s="267"/>
      <c r="G39" s="267" t="s">
        <v>729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118</v>
      </c>
      <c r="F40" s="267"/>
      <c r="G40" s="267" t="s">
        <v>730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119</v>
      </c>
      <c r="F41" s="267"/>
      <c r="G41" s="267" t="s">
        <v>731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732</v>
      </c>
      <c r="F42" s="267"/>
      <c r="G42" s="267" t="s">
        <v>733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734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735</v>
      </c>
      <c r="F44" s="267"/>
      <c r="G44" s="267" t="s">
        <v>736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122</v>
      </c>
      <c r="F45" s="267"/>
      <c r="G45" s="267" t="s">
        <v>737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738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739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740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741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742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743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744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745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746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747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748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749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750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751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752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753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754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755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756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757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758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759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760</v>
      </c>
      <c r="D76" s="285"/>
      <c r="E76" s="285"/>
      <c r="F76" s="285" t="s">
        <v>761</v>
      </c>
      <c r="G76" s="286"/>
      <c r="H76" s="285" t="s">
        <v>59</v>
      </c>
      <c r="I76" s="285" t="s">
        <v>62</v>
      </c>
      <c r="J76" s="285" t="s">
        <v>762</v>
      </c>
      <c r="K76" s="284"/>
    </row>
    <row r="77" s="1" customFormat="1" ht="17.25" customHeight="1">
      <c r="B77" s="282"/>
      <c r="C77" s="287" t="s">
        <v>763</v>
      </c>
      <c r="D77" s="287"/>
      <c r="E77" s="287"/>
      <c r="F77" s="288" t="s">
        <v>764</v>
      </c>
      <c r="G77" s="289"/>
      <c r="H77" s="287"/>
      <c r="I77" s="287"/>
      <c r="J77" s="287" t="s">
        <v>765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58</v>
      </c>
      <c r="D79" s="292"/>
      <c r="E79" s="292"/>
      <c r="F79" s="293" t="s">
        <v>766</v>
      </c>
      <c r="G79" s="294"/>
      <c r="H79" s="270" t="s">
        <v>767</v>
      </c>
      <c r="I79" s="270" t="s">
        <v>768</v>
      </c>
      <c r="J79" s="270">
        <v>20</v>
      </c>
      <c r="K79" s="284"/>
    </row>
    <row r="80" s="1" customFormat="1" ht="15" customHeight="1">
      <c r="B80" s="282"/>
      <c r="C80" s="270" t="s">
        <v>769</v>
      </c>
      <c r="D80" s="270"/>
      <c r="E80" s="270"/>
      <c r="F80" s="293" t="s">
        <v>766</v>
      </c>
      <c r="G80" s="294"/>
      <c r="H80" s="270" t="s">
        <v>770</v>
      </c>
      <c r="I80" s="270" t="s">
        <v>768</v>
      </c>
      <c r="J80" s="270">
        <v>120</v>
      </c>
      <c r="K80" s="284"/>
    </row>
    <row r="81" s="1" customFormat="1" ht="15" customHeight="1">
      <c r="B81" s="295"/>
      <c r="C81" s="270" t="s">
        <v>771</v>
      </c>
      <c r="D81" s="270"/>
      <c r="E81" s="270"/>
      <c r="F81" s="293" t="s">
        <v>772</v>
      </c>
      <c r="G81" s="294"/>
      <c r="H81" s="270" t="s">
        <v>773</v>
      </c>
      <c r="I81" s="270" t="s">
        <v>768</v>
      </c>
      <c r="J81" s="270">
        <v>50</v>
      </c>
      <c r="K81" s="284"/>
    </row>
    <row r="82" s="1" customFormat="1" ht="15" customHeight="1">
      <c r="B82" s="295"/>
      <c r="C82" s="270" t="s">
        <v>774</v>
      </c>
      <c r="D82" s="270"/>
      <c r="E82" s="270"/>
      <c r="F82" s="293" t="s">
        <v>766</v>
      </c>
      <c r="G82" s="294"/>
      <c r="H82" s="270" t="s">
        <v>775</v>
      </c>
      <c r="I82" s="270" t="s">
        <v>776</v>
      </c>
      <c r="J82" s="270"/>
      <c r="K82" s="284"/>
    </row>
    <row r="83" s="1" customFormat="1" ht="15" customHeight="1">
      <c r="B83" s="295"/>
      <c r="C83" s="296" t="s">
        <v>777</v>
      </c>
      <c r="D83" s="296"/>
      <c r="E83" s="296"/>
      <c r="F83" s="297" t="s">
        <v>772</v>
      </c>
      <c r="G83" s="296"/>
      <c r="H83" s="296" t="s">
        <v>778</v>
      </c>
      <c r="I83" s="296" t="s">
        <v>768</v>
      </c>
      <c r="J83" s="296">
        <v>15</v>
      </c>
      <c r="K83" s="284"/>
    </row>
    <row r="84" s="1" customFormat="1" ht="15" customHeight="1">
      <c r="B84" s="295"/>
      <c r="C84" s="296" t="s">
        <v>779</v>
      </c>
      <c r="D84" s="296"/>
      <c r="E84" s="296"/>
      <c r="F84" s="297" t="s">
        <v>772</v>
      </c>
      <c r="G84" s="296"/>
      <c r="H84" s="296" t="s">
        <v>780</v>
      </c>
      <c r="I84" s="296" t="s">
        <v>768</v>
      </c>
      <c r="J84" s="296">
        <v>15</v>
      </c>
      <c r="K84" s="284"/>
    </row>
    <row r="85" s="1" customFormat="1" ht="15" customHeight="1">
      <c r="B85" s="295"/>
      <c r="C85" s="296" t="s">
        <v>781</v>
      </c>
      <c r="D85" s="296"/>
      <c r="E85" s="296"/>
      <c r="F85" s="297" t="s">
        <v>772</v>
      </c>
      <c r="G85" s="296"/>
      <c r="H85" s="296" t="s">
        <v>782</v>
      </c>
      <c r="I85" s="296" t="s">
        <v>768</v>
      </c>
      <c r="J85" s="296">
        <v>20</v>
      </c>
      <c r="K85" s="284"/>
    </row>
    <row r="86" s="1" customFormat="1" ht="15" customHeight="1">
      <c r="B86" s="295"/>
      <c r="C86" s="296" t="s">
        <v>783</v>
      </c>
      <c r="D86" s="296"/>
      <c r="E86" s="296"/>
      <c r="F86" s="297" t="s">
        <v>772</v>
      </c>
      <c r="G86" s="296"/>
      <c r="H86" s="296" t="s">
        <v>784</v>
      </c>
      <c r="I86" s="296" t="s">
        <v>768</v>
      </c>
      <c r="J86" s="296">
        <v>20</v>
      </c>
      <c r="K86" s="284"/>
    </row>
    <row r="87" s="1" customFormat="1" ht="15" customHeight="1">
      <c r="B87" s="295"/>
      <c r="C87" s="270" t="s">
        <v>785</v>
      </c>
      <c r="D87" s="270"/>
      <c r="E87" s="270"/>
      <c r="F87" s="293" t="s">
        <v>772</v>
      </c>
      <c r="G87" s="294"/>
      <c r="H87" s="270" t="s">
        <v>786</v>
      </c>
      <c r="I87" s="270" t="s">
        <v>768</v>
      </c>
      <c r="J87" s="270">
        <v>50</v>
      </c>
      <c r="K87" s="284"/>
    </row>
    <row r="88" s="1" customFormat="1" ht="15" customHeight="1">
      <c r="B88" s="295"/>
      <c r="C88" s="270" t="s">
        <v>787</v>
      </c>
      <c r="D88" s="270"/>
      <c r="E88" s="270"/>
      <c r="F88" s="293" t="s">
        <v>772</v>
      </c>
      <c r="G88" s="294"/>
      <c r="H88" s="270" t="s">
        <v>788</v>
      </c>
      <c r="I88" s="270" t="s">
        <v>768</v>
      </c>
      <c r="J88" s="270">
        <v>20</v>
      </c>
      <c r="K88" s="284"/>
    </row>
    <row r="89" s="1" customFormat="1" ht="15" customHeight="1">
      <c r="B89" s="295"/>
      <c r="C89" s="270" t="s">
        <v>789</v>
      </c>
      <c r="D89" s="270"/>
      <c r="E89" s="270"/>
      <c r="F89" s="293" t="s">
        <v>772</v>
      </c>
      <c r="G89" s="294"/>
      <c r="H89" s="270" t="s">
        <v>790</v>
      </c>
      <c r="I89" s="270" t="s">
        <v>768</v>
      </c>
      <c r="J89" s="270">
        <v>20</v>
      </c>
      <c r="K89" s="284"/>
    </row>
    <row r="90" s="1" customFormat="1" ht="15" customHeight="1">
      <c r="B90" s="295"/>
      <c r="C90" s="270" t="s">
        <v>791</v>
      </c>
      <c r="D90" s="270"/>
      <c r="E90" s="270"/>
      <c r="F90" s="293" t="s">
        <v>772</v>
      </c>
      <c r="G90" s="294"/>
      <c r="H90" s="270" t="s">
        <v>792</v>
      </c>
      <c r="I90" s="270" t="s">
        <v>768</v>
      </c>
      <c r="J90" s="270">
        <v>50</v>
      </c>
      <c r="K90" s="284"/>
    </row>
    <row r="91" s="1" customFormat="1" ht="15" customHeight="1">
      <c r="B91" s="295"/>
      <c r="C91" s="270" t="s">
        <v>793</v>
      </c>
      <c r="D91" s="270"/>
      <c r="E91" s="270"/>
      <c r="F91" s="293" t="s">
        <v>772</v>
      </c>
      <c r="G91" s="294"/>
      <c r="H91" s="270" t="s">
        <v>793</v>
      </c>
      <c r="I91" s="270" t="s">
        <v>768</v>
      </c>
      <c r="J91" s="270">
        <v>50</v>
      </c>
      <c r="K91" s="284"/>
    </row>
    <row r="92" s="1" customFormat="1" ht="15" customHeight="1">
      <c r="B92" s="295"/>
      <c r="C92" s="270" t="s">
        <v>794</v>
      </c>
      <c r="D92" s="270"/>
      <c r="E92" s="270"/>
      <c r="F92" s="293" t="s">
        <v>772</v>
      </c>
      <c r="G92" s="294"/>
      <c r="H92" s="270" t="s">
        <v>795</v>
      </c>
      <c r="I92" s="270" t="s">
        <v>768</v>
      </c>
      <c r="J92" s="270">
        <v>255</v>
      </c>
      <c r="K92" s="284"/>
    </row>
    <row r="93" s="1" customFormat="1" ht="15" customHeight="1">
      <c r="B93" s="295"/>
      <c r="C93" s="270" t="s">
        <v>796</v>
      </c>
      <c r="D93" s="270"/>
      <c r="E93" s="270"/>
      <c r="F93" s="293" t="s">
        <v>766</v>
      </c>
      <c r="G93" s="294"/>
      <c r="H93" s="270" t="s">
        <v>797</v>
      </c>
      <c r="I93" s="270" t="s">
        <v>798</v>
      </c>
      <c r="J93" s="270"/>
      <c r="K93" s="284"/>
    </row>
    <row r="94" s="1" customFormat="1" ht="15" customHeight="1">
      <c r="B94" s="295"/>
      <c r="C94" s="270" t="s">
        <v>799</v>
      </c>
      <c r="D94" s="270"/>
      <c r="E94" s="270"/>
      <c r="F94" s="293" t="s">
        <v>766</v>
      </c>
      <c r="G94" s="294"/>
      <c r="H94" s="270" t="s">
        <v>800</v>
      </c>
      <c r="I94" s="270" t="s">
        <v>801</v>
      </c>
      <c r="J94" s="270"/>
      <c r="K94" s="284"/>
    </row>
    <row r="95" s="1" customFormat="1" ht="15" customHeight="1">
      <c r="B95" s="295"/>
      <c r="C95" s="270" t="s">
        <v>802</v>
      </c>
      <c r="D95" s="270"/>
      <c r="E95" s="270"/>
      <c r="F95" s="293" t="s">
        <v>766</v>
      </c>
      <c r="G95" s="294"/>
      <c r="H95" s="270" t="s">
        <v>802</v>
      </c>
      <c r="I95" s="270" t="s">
        <v>801</v>
      </c>
      <c r="J95" s="270"/>
      <c r="K95" s="284"/>
    </row>
    <row r="96" s="1" customFormat="1" ht="15" customHeight="1">
      <c r="B96" s="295"/>
      <c r="C96" s="270" t="s">
        <v>43</v>
      </c>
      <c r="D96" s="270"/>
      <c r="E96" s="270"/>
      <c r="F96" s="293" t="s">
        <v>766</v>
      </c>
      <c r="G96" s="294"/>
      <c r="H96" s="270" t="s">
        <v>803</v>
      </c>
      <c r="I96" s="270" t="s">
        <v>801</v>
      </c>
      <c r="J96" s="270"/>
      <c r="K96" s="284"/>
    </row>
    <row r="97" s="1" customFormat="1" ht="15" customHeight="1">
      <c r="B97" s="295"/>
      <c r="C97" s="270" t="s">
        <v>53</v>
      </c>
      <c r="D97" s="270"/>
      <c r="E97" s="270"/>
      <c r="F97" s="293" t="s">
        <v>766</v>
      </c>
      <c r="G97" s="294"/>
      <c r="H97" s="270" t="s">
        <v>804</v>
      </c>
      <c r="I97" s="270" t="s">
        <v>801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805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760</v>
      </c>
      <c r="D103" s="285"/>
      <c r="E103" s="285"/>
      <c r="F103" s="285" t="s">
        <v>761</v>
      </c>
      <c r="G103" s="286"/>
      <c r="H103" s="285" t="s">
        <v>59</v>
      </c>
      <c r="I103" s="285" t="s">
        <v>62</v>
      </c>
      <c r="J103" s="285" t="s">
        <v>762</v>
      </c>
      <c r="K103" s="284"/>
    </row>
    <row r="104" s="1" customFormat="1" ht="17.25" customHeight="1">
      <c r="B104" s="282"/>
      <c r="C104" s="287" t="s">
        <v>763</v>
      </c>
      <c r="D104" s="287"/>
      <c r="E104" s="287"/>
      <c r="F104" s="288" t="s">
        <v>764</v>
      </c>
      <c r="G104" s="289"/>
      <c r="H104" s="287"/>
      <c r="I104" s="287"/>
      <c r="J104" s="287" t="s">
        <v>765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58</v>
      </c>
      <c r="D106" s="292"/>
      <c r="E106" s="292"/>
      <c r="F106" s="293" t="s">
        <v>766</v>
      </c>
      <c r="G106" s="270"/>
      <c r="H106" s="270" t="s">
        <v>806</v>
      </c>
      <c r="I106" s="270" t="s">
        <v>768</v>
      </c>
      <c r="J106" s="270">
        <v>20</v>
      </c>
      <c r="K106" s="284"/>
    </row>
    <row r="107" s="1" customFormat="1" ht="15" customHeight="1">
      <c r="B107" s="282"/>
      <c r="C107" s="270" t="s">
        <v>769</v>
      </c>
      <c r="D107" s="270"/>
      <c r="E107" s="270"/>
      <c r="F107" s="293" t="s">
        <v>766</v>
      </c>
      <c r="G107" s="270"/>
      <c r="H107" s="270" t="s">
        <v>806</v>
      </c>
      <c r="I107" s="270" t="s">
        <v>768</v>
      </c>
      <c r="J107" s="270">
        <v>120</v>
      </c>
      <c r="K107" s="284"/>
    </row>
    <row r="108" s="1" customFormat="1" ht="15" customHeight="1">
      <c r="B108" s="295"/>
      <c r="C108" s="270" t="s">
        <v>771</v>
      </c>
      <c r="D108" s="270"/>
      <c r="E108" s="270"/>
      <c r="F108" s="293" t="s">
        <v>772</v>
      </c>
      <c r="G108" s="270"/>
      <c r="H108" s="270" t="s">
        <v>806</v>
      </c>
      <c r="I108" s="270" t="s">
        <v>768</v>
      </c>
      <c r="J108" s="270">
        <v>50</v>
      </c>
      <c r="K108" s="284"/>
    </row>
    <row r="109" s="1" customFormat="1" ht="15" customHeight="1">
      <c r="B109" s="295"/>
      <c r="C109" s="270" t="s">
        <v>774</v>
      </c>
      <c r="D109" s="270"/>
      <c r="E109" s="270"/>
      <c r="F109" s="293" t="s">
        <v>766</v>
      </c>
      <c r="G109" s="270"/>
      <c r="H109" s="270" t="s">
        <v>806</v>
      </c>
      <c r="I109" s="270" t="s">
        <v>776</v>
      </c>
      <c r="J109" s="270"/>
      <c r="K109" s="284"/>
    </row>
    <row r="110" s="1" customFormat="1" ht="15" customHeight="1">
      <c r="B110" s="295"/>
      <c r="C110" s="270" t="s">
        <v>785</v>
      </c>
      <c r="D110" s="270"/>
      <c r="E110" s="270"/>
      <c r="F110" s="293" t="s">
        <v>772</v>
      </c>
      <c r="G110" s="270"/>
      <c r="H110" s="270" t="s">
        <v>806</v>
      </c>
      <c r="I110" s="270" t="s">
        <v>768</v>
      </c>
      <c r="J110" s="270">
        <v>50</v>
      </c>
      <c r="K110" s="284"/>
    </row>
    <row r="111" s="1" customFormat="1" ht="15" customHeight="1">
      <c r="B111" s="295"/>
      <c r="C111" s="270" t="s">
        <v>793</v>
      </c>
      <c r="D111" s="270"/>
      <c r="E111" s="270"/>
      <c r="F111" s="293" t="s">
        <v>772</v>
      </c>
      <c r="G111" s="270"/>
      <c r="H111" s="270" t="s">
        <v>806</v>
      </c>
      <c r="I111" s="270" t="s">
        <v>768</v>
      </c>
      <c r="J111" s="270">
        <v>50</v>
      </c>
      <c r="K111" s="284"/>
    </row>
    <row r="112" s="1" customFormat="1" ht="15" customHeight="1">
      <c r="B112" s="295"/>
      <c r="C112" s="270" t="s">
        <v>791</v>
      </c>
      <c r="D112" s="270"/>
      <c r="E112" s="270"/>
      <c r="F112" s="293" t="s">
        <v>772</v>
      </c>
      <c r="G112" s="270"/>
      <c r="H112" s="270" t="s">
        <v>806</v>
      </c>
      <c r="I112" s="270" t="s">
        <v>768</v>
      </c>
      <c r="J112" s="270">
        <v>50</v>
      </c>
      <c r="K112" s="284"/>
    </row>
    <row r="113" s="1" customFormat="1" ht="15" customHeight="1">
      <c r="B113" s="295"/>
      <c r="C113" s="270" t="s">
        <v>58</v>
      </c>
      <c r="D113" s="270"/>
      <c r="E113" s="270"/>
      <c r="F113" s="293" t="s">
        <v>766</v>
      </c>
      <c r="G113" s="270"/>
      <c r="H113" s="270" t="s">
        <v>807</v>
      </c>
      <c r="I113" s="270" t="s">
        <v>768</v>
      </c>
      <c r="J113" s="270">
        <v>20</v>
      </c>
      <c r="K113" s="284"/>
    </row>
    <row r="114" s="1" customFormat="1" ht="15" customHeight="1">
      <c r="B114" s="295"/>
      <c r="C114" s="270" t="s">
        <v>808</v>
      </c>
      <c r="D114" s="270"/>
      <c r="E114" s="270"/>
      <c r="F114" s="293" t="s">
        <v>766</v>
      </c>
      <c r="G114" s="270"/>
      <c r="H114" s="270" t="s">
        <v>809</v>
      </c>
      <c r="I114" s="270" t="s">
        <v>768</v>
      </c>
      <c r="J114" s="270">
        <v>120</v>
      </c>
      <c r="K114" s="284"/>
    </row>
    <row r="115" s="1" customFormat="1" ht="15" customHeight="1">
      <c r="B115" s="295"/>
      <c r="C115" s="270" t="s">
        <v>43</v>
      </c>
      <c r="D115" s="270"/>
      <c r="E115" s="270"/>
      <c r="F115" s="293" t="s">
        <v>766</v>
      </c>
      <c r="G115" s="270"/>
      <c r="H115" s="270" t="s">
        <v>810</v>
      </c>
      <c r="I115" s="270" t="s">
        <v>801</v>
      </c>
      <c r="J115" s="270"/>
      <c r="K115" s="284"/>
    </row>
    <row r="116" s="1" customFormat="1" ht="15" customHeight="1">
      <c r="B116" s="295"/>
      <c r="C116" s="270" t="s">
        <v>53</v>
      </c>
      <c r="D116" s="270"/>
      <c r="E116" s="270"/>
      <c r="F116" s="293" t="s">
        <v>766</v>
      </c>
      <c r="G116" s="270"/>
      <c r="H116" s="270" t="s">
        <v>811</v>
      </c>
      <c r="I116" s="270" t="s">
        <v>801</v>
      </c>
      <c r="J116" s="270"/>
      <c r="K116" s="284"/>
    </row>
    <row r="117" s="1" customFormat="1" ht="15" customHeight="1">
      <c r="B117" s="295"/>
      <c r="C117" s="270" t="s">
        <v>62</v>
      </c>
      <c r="D117" s="270"/>
      <c r="E117" s="270"/>
      <c r="F117" s="293" t="s">
        <v>766</v>
      </c>
      <c r="G117" s="270"/>
      <c r="H117" s="270" t="s">
        <v>812</v>
      </c>
      <c r="I117" s="270" t="s">
        <v>813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814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760</v>
      </c>
      <c r="D123" s="285"/>
      <c r="E123" s="285"/>
      <c r="F123" s="285" t="s">
        <v>761</v>
      </c>
      <c r="G123" s="286"/>
      <c r="H123" s="285" t="s">
        <v>59</v>
      </c>
      <c r="I123" s="285" t="s">
        <v>62</v>
      </c>
      <c r="J123" s="285" t="s">
        <v>762</v>
      </c>
      <c r="K123" s="314"/>
    </row>
    <row r="124" s="1" customFormat="1" ht="17.25" customHeight="1">
      <c r="B124" s="313"/>
      <c r="C124" s="287" t="s">
        <v>763</v>
      </c>
      <c r="D124" s="287"/>
      <c r="E124" s="287"/>
      <c r="F124" s="288" t="s">
        <v>764</v>
      </c>
      <c r="G124" s="289"/>
      <c r="H124" s="287"/>
      <c r="I124" s="287"/>
      <c r="J124" s="287" t="s">
        <v>765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769</v>
      </c>
      <c r="D126" s="292"/>
      <c r="E126" s="292"/>
      <c r="F126" s="293" t="s">
        <v>766</v>
      </c>
      <c r="G126" s="270"/>
      <c r="H126" s="270" t="s">
        <v>806</v>
      </c>
      <c r="I126" s="270" t="s">
        <v>768</v>
      </c>
      <c r="J126" s="270">
        <v>120</v>
      </c>
      <c r="K126" s="318"/>
    </row>
    <row r="127" s="1" customFormat="1" ht="15" customHeight="1">
      <c r="B127" s="315"/>
      <c r="C127" s="270" t="s">
        <v>815</v>
      </c>
      <c r="D127" s="270"/>
      <c r="E127" s="270"/>
      <c r="F127" s="293" t="s">
        <v>766</v>
      </c>
      <c r="G127" s="270"/>
      <c r="H127" s="270" t="s">
        <v>816</v>
      </c>
      <c r="I127" s="270" t="s">
        <v>768</v>
      </c>
      <c r="J127" s="270" t="s">
        <v>817</v>
      </c>
      <c r="K127" s="318"/>
    </row>
    <row r="128" s="1" customFormat="1" ht="15" customHeight="1">
      <c r="B128" s="315"/>
      <c r="C128" s="270" t="s">
        <v>714</v>
      </c>
      <c r="D128" s="270"/>
      <c r="E128" s="270"/>
      <c r="F128" s="293" t="s">
        <v>766</v>
      </c>
      <c r="G128" s="270"/>
      <c r="H128" s="270" t="s">
        <v>818</v>
      </c>
      <c r="I128" s="270" t="s">
        <v>768</v>
      </c>
      <c r="J128" s="270" t="s">
        <v>817</v>
      </c>
      <c r="K128" s="318"/>
    </row>
    <row r="129" s="1" customFormat="1" ht="15" customHeight="1">
      <c r="B129" s="315"/>
      <c r="C129" s="270" t="s">
        <v>777</v>
      </c>
      <c r="D129" s="270"/>
      <c r="E129" s="270"/>
      <c r="F129" s="293" t="s">
        <v>772</v>
      </c>
      <c r="G129" s="270"/>
      <c r="H129" s="270" t="s">
        <v>778</v>
      </c>
      <c r="I129" s="270" t="s">
        <v>768</v>
      </c>
      <c r="J129" s="270">
        <v>15</v>
      </c>
      <c r="K129" s="318"/>
    </row>
    <row r="130" s="1" customFormat="1" ht="15" customHeight="1">
      <c r="B130" s="315"/>
      <c r="C130" s="296" t="s">
        <v>779</v>
      </c>
      <c r="D130" s="296"/>
      <c r="E130" s="296"/>
      <c r="F130" s="297" t="s">
        <v>772</v>
      </c>
      <c r="G130" s="296"/>
      <c r="H130" s="296" t="s">
        <v>780</v>
      </c>
      <c r="I130" s="296" t="s">
        <v>768</v>
      </c>
      <c r="J130" s="296">
        <v>15</v>
      </c>
      <c r="K130" s="318"/>
    </row>
    <row r="131" s="1" customFormat="1" ht="15" customHeight="1">
      <c r="B131" s="315"/>
      <c r="C131" s="296" t="s">
        <v>781</v>
      </c>
      <c r="D131" s="296"/>
      <c r="E131" s="296"/>
      <c r="F131" s="297" t="s">
        <v>772</v>
      </c>
      <c r="G131" s="296"/>
      <c r="H131" s="296" t="s">
        <v>782</v>
      </c>
      <c r="I131" s="296" t="s">
        <v>768</v>
      </c>
      <c r="J131" s="296">
        <v>20</v>
      </c>
      <c r="K131" s="318"/>
    </row>
    <row r="132" s="1" customFormat="1" ht="15" customHeight="1">
      <c r="B132" s="315"/>
      <c r="C132" s="296" t="s">
        <v>783</v>
      </c>
      <c r="D132" s="296"/>
      <c r="E132" s="296"/>
      <c r="F132" s="297" t="s">
        <v>772</v>
      </c>
      <c r="G132" s="296"/>
      <c r="H132" s="296" t="s">
        <v>784</v>
      </c>
      <c r="I132" s="296" t="s">
        <v>768</v>
      </c>
      <c r="J132" s="296">
        <v>20</v>
      </c>
      <c r="K132" s="318"/>
    </row>
    <row r="133" s="1" customFormat="1" ht="15" customHeight="1">
      <c r="B133" s="315"/>
      <c r="C133" s="270" t="s">
        <v>771</v>
      </c>
      <c r="D133" s="270"/>
      <c r="E133" s="270"/>
      <c r="F133" s="293" t="s">
        <v>772</v>
      </c>
      <c r="G133" s="270"/>
      <c r="H133" s="270" t="s">
        <v>806</v>
      </c>
      <c r="I133" s="270" t="s">
        <v>768</v>
      </c>
      <c r="J133" s="270">
        <v>50</v>
      </c>
      <c r="K133" s="318"/>
    </row>
    <row r="134" s="1" customFormat="1" ht="15" customHeight="1">
      <c r="B134" s="315"/>
      <c r="C134" s="270" t="s">
        <v>785</v>
      </c>
      <c r="D134" s="270"/>
      <c r="E134" s="270"/>
      <c r="F134" s="293" t="s">
        <v>772</v>
      </c>
      <c r="G134" s="270"/>
      <c r="H134" s="270" t="s">
        <v>806</v>
      </c>
      <c r="I134" s="270" t="s">
        <v>768</v>
      </c>
      <c r="J134" s="270">
        <v>50</v>
      </c>
      <c r="K134" s="318"/>
    </row>
    <row r="135" s="1" customFormat="1" ht="15" customHeight="1">
      <c r="B135" s="315"/>
      <c r="C135" s="270" t="s">
        <v>791</v>
      </c>
      <c r="D135" s="270"/>
      <c r="E135" s="270"/>
      <c r="F135" s="293" t="s">
        <v>772</v>
      </c>
      <c r="G135" s="270"/>
      <c r="H135" s="270" t="s">
        <v>806</v>
      </c>
      <c r="I135" s="270" t="s">
        <v>768</v>
      </c>
      <c r="J135" s="270">
        <v>50</v>
      </c>
      <c r="K135" s="318"/>
    </row>
    <row r="136" s="1" customFormat="1" ht="15" customHeight="1">
      <c r="B136" s="315"/>
      <c r="C136" s="270" t="s">
        <v>793</v>
      </c>
      <c r="D136" s="270"/>
      <c r="E136" s="270"/>
      <c r="F136" s="293" t="s">
        <v>772</v>
      </c>
      <c r="G136" s="270"/>
      <c r="H136" s="270" t="s">
        <v>806</v>
      </c>
      <c r="I136" s="270" t="s">
        <v>768</v>
      </c>
      <c r="J136" s="270">
        <v>50</v>
      </c>
      <c r="K136" s="318"/>
    </row>
    <row r="137" s="1" customFormat="1" ht="15" customHeight="1">
      <c r="B137" s="315"/>
      <c r="C137" s="270" t="s">
        <v>794</v>
      </c>
      <c r="D137" s="270"/>
      <c r="E137" s="270"/>
      <c r="F137" s="293" t="s">
        <v>772</v>
      </c>
      <c r="G137" s="270"/>
      <c r="H137" s="270" t="s">
        <v>819</v>
      </c>
      <c r="I137" s="270" t="s">
        <v>768</v>
      </c>
      <c r="J137" s="270">
        <v>255</v>
      </c>
      <c r="K137" s="318"/>
    </row>
    <row r="138" s="1" customFormat="1" ht="15" customHeight="1">
      <c r="B138" s="315"/>
      <c r="C138" s="270" t="s">
        <v>796</v>
      </c>
      <c r="D138" s="270"/>
      <c r="E138" s="270"/>
      <c r="F138" s="293" t="s">
        <v>766</v>
      </c>
      <c r="G138" s="270"/>
      <c r="H138" s="270" t="s">
        <v>820</v>
      </c>
      <c r="I138" s="270" t="s">
        <v>798</v>
      </c>
      <c r="J138" s="270"/>
      <c r="K138" s="318"/>
    </row>
    <row r="139" s="1" customFormat="1" ht="15" customHeight="1">
      <c r="B139" s="315"/>
      <c r="C139" s="270" t="s">
        <v>799</v>
      </c>
      <c r="D139" s="270"/>
      <c r="E139" s="270"/>
      <c r="F139" s="293" t="s">
        <v>766</v>
      </c>
      <c r="G139" s="270"/>
      <c r="H139" s="270" t="s">
        <v>821</v>
      </c>
      <c r="I139" s="270" t="s">
        <v>801</v>
      </c>
      <c r="J139" s="270"/>
      <c r="K139" s="318"/>
    </row>
    <row r="140" s="1" customFormat="1" ht="15" customHeight="1">
      <c r="B140" s="315"/>
      <c r="C140" s="270" t="s">
        <v>802</v>
      </c>
      <c r="D140" s="270"/>
      <c r="E140" s="270"/>
      <c r="F140" s="293" t="s">
        <v>766</v>
      </c>
      <c r="G140" s="270"/>
      <c r="H140" s="270" t="s">
        <v>802</v>
      </c>
      <c r="I140" s="270" t="s">
        <v>801</v>
      </c>
      <c r="J140" s="270"/>
      <c r="K140" s="318"/>
    </row>
    <row r="141" s="1" customFormat="1" ht="15" customHeight="1">
      <c r="B141" s="315"/>
      <c r="C141" s="270" t="s">
        <v>43</v>
      </c>
      <c r="D141" s="270"/>
      <c r="E141" s="270"/>
      <c r="F141" s="293" t="s">
        <v>766</v>
      </c>
      <c r="G141" s="270"/>
      <c r="H141" s="270" t="s">
        <v>822</v>
      </c>
      <c r="I141" s="270" t="s">
        <v>801</v>
      </c>
      <c r="J141" s="270"/>
      <c r="K141" s="318"/>
    </row>
    <row r="142" s="1" customFormat="1" ht="15" customHeight="1">
      <c r="B142" s="315"/>
      <c r="C142" s="270" t="s">
        <v>823</v>
      </c>
      <c r="D142" s="270"/>
      <c r="E142" s="270"/>
      <c r="F142" s="293" t="s">
        <v>766</v>
      </c>
      <c r="G142" s="270"/>
      <c r="H142" s="270" t="s">
        <v>824</v>
      </c>
      <c r="I142" s="270" t="s">
        <v>801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825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760</v>
      </c>
      <c r="D148" s="285"/>
      <c r="E148" s="285"/>
      <c r="F148" s="285" t="s">
        <v>761</v>
      </c>
      <c r="G148" s="286"/>
      <c r="H148" s="285" t="s">
        <v>59</v>
      </c>
      <c r="I148" s="285" t="s">
        <v>62</v>
      </c>
      <c r="J148" s="285" t="s">
        <v>762</v>
      </c>
      <c r="K148" s="284"/>
    </row>
    <row r="149" s="1" customFormat="1" ht="17.25" customHeight="1">
      <c r="B149" s="282"/>
      <c r="C149" s="287" t="s">
        <v>763</v>
      </c>
      <c r="D149" s="287"/>
      <c r="E149" s="287"/>
      <c r="F149" s="288" t="s">
        <v>764</v>
      </c>
      <c r="G149" s="289"/>
      <c r="H149" s="287"/>
      <c r="I149" s="287"/>
      <c r="J149" s="287" t="s">
        <v>765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769</v>
      </c>
      <c r="D151" s="270"/>
      <c r="E151" s="270"/>
      <c r="F151" s="323" t="s">
        <v>766</v>
      </c>
      <c r="G151" s="270"/>
      <c r="H151" s="322" t="s">
        <v>806</v>
      </c>
      <c r="I151" s="322" t="s">
        <v>768</v>
      </c>
      <c r="J151" s="322">
        <v>120</v>
      </c>
      <c r="K151" s="318"/>
    </row>
    <row r="152" s="1" customFormat="1" ht="15" customHeight="1">
      <c r="B152" s="295"/>
      <c r="C152" s="322" t="s">
        <v>815</v>
      </c>
      <c r="D152" s="270"/>
      <c r="E152" s="270"/>
      <c r="F152" s="323" t="s">
        <v>766</v>
      </c>
      <c r="G152" s="270"/>
      <c r="H152" s="322" t="s">
        <v>826</v>
      </c>
      <c r="I152" s="322" t="s">
        <v>768</v>
      </c>
      <c r="J152" s="322" t="s">
        <v>817</v>
      </c>
      <c r="K152" s="318"/>
    </row>
    <row r="153" s="1" customFormat="1" ht="15" customHeight="1">
      <c r="B153" s="295"/>
      <c r="C153" s="322" t="s">
        <v>714</v>
      </c>
      <c r="D153" s="270"/>
      <c r="E153" s="270"/>
      <c r="F153" s="323" t="s">
        <v>766</v>
      </c>
      <c r="G153" s="270"/>
      <c r="H153" s="322" t="s">
        <v>827</v>
      </c>
      <c r="I153" s="322" t="s">
        <v>768</v>
      </c>
      <c r="J153" s="322" t="s">
        <v>817</v>
      </c>
      <c r="K153" s="318"/>
    </row>
    <row r="154" s="1" customFormat="1" ht="15" customHeight="1">
      <c r="B154" s="295"/>
      <c r="C154" s="322" t="s">
        <v>771</v>
      </c>
      <c r="D154" s="270"/>
      <c r="E154" s="270"/>
      <c r="F154" s="323" t="s">
        <v>772</v>
      </c>
      <c r="G154" s="270"/>
      <c r="H154" s="322" t="s">
        <v>806</v>
      </c>
      <c r="I154" s="322" t="s">
        <v>768</v>
      </c>
      <c r="J154" s="322">
        <v>50</v>
      </c>
      <c r="K154" s="318"/>
    </row>
    <row r="155" s="1" customFormat="1" ht="15" customHeight="1">
      <c r="B155" s="295"/>
      <c r="C155" s="322" t="s">
        <v>774</v>
      </c>
      <c r="D155" s="270"/>
      <c r="E155" s="270"/>
      <c r="F155" s="323" t="s">
        <v>766</v>
      </c>
      <c r="G155" s="270"/>
      <c r="H155" s="322" t="s">
        <v>806</v>
      </c>
      <c r="I155" s="322" t="s">
        <v>776</v>
      </c>
      <c r="J155" s="322"/>
      <c r="K155" s="318"/>
    </row>
    <row r="156" s="1" customFormat="1" ht="15" customHeight="1">
      <c r="B156" s="295"/>
      <c r="C156" s="322" t="s">
        <v>785</v>
      </c>
      <c r="D156" s="270"/>
      <c r="E156" s="270"/>
      <c r="F156" s="323" t="s">
        <v>772</v>
      </c>
      <c r="G156" s="270"/>
      <c r="H156" s="322" t="s">
        <v>806</v>
      </c>
      <c r="I156" s="322" t="s">
        <v>768</v>
      </c>
      <c r="J156" s="322">
        <v>50</v>
      </c>
      <c r="K156" s="318"/>
    </row>
    <row r="157" s="1" customFormat="1" ht="15" customHeight="1">
      <c r="B157" s="295"/>
      <c r="C157" s="322" t="s">
        <v>793</v>
      </c>
      <c r="D157" s="270"/>
      <c r="E157" s="270"/>
      <c r="F157" s="323" t="s">
        <v>772</v>
      </c>
      <c r="G157" s="270"/>
      <c r="H157" s="322" t="s">
        <v>806</v>
      </c>
      <c r="I157" s="322" t="s">
        <v>768</v>
      </c>
      <c r="J157" s="322">
        <v>50</v>
      </c>
      <c r="K157" s="318"/>
    </row>
    <row r="158" s="1" customFormat="1" ht="15" customHeight="1">
      <c r="B158" s="295"/>
      <c r="C158" s="322" t="s">
        <v>791</v>
      </c>
      <c r="D158" s="270"/>
      <c r="E158" s="270"/>
      <c r="F158" s="323" t="s">
        <v>772</v>
      </c>
      <c r="G158" s="270"/>
      <c r="H158" s="322" t="s">
        <v>806</v>
      </c>
      <c r="I158" s="322" t="s">
        <v>768</v>
      </c>
      <c r="J158" s="322">
        <v>50</v>
      </c>
      <c r="K158" s="318"/>
    </row>
    <row r="159" s="1" customFormat="1" ht="15" customHeight="1">
      <c r="B159" s="295"/>
      <c r="C159" s="322" t="s">
        <v>107</v>
      </c>
      <c r="D159" s="270"/>
      <c r="E159" s="270"/>
      <c r="F159" s="323" t="s">
        <v>766</v>
      </c>
      <c r="G159" s="270"/>
      <c r="H159" s="322" t="s">
        <v>828</v>
      </c>
      <c r="I159" s="322" t="s">
        <v>768</v>
      </c>
      <c r="J159" s="322" t="s">
        <v>829</v>
      </c>
      <c r="K159" s="318"/>
    </row>
    <row r="160" s="1" customFormat="1" ht="15" customHeight="1">
      <c r="B160" s="295"/>
      <c r="C160" s="322" t="s">
        <v>830</v>
      </c>
      <c r="D160" s="270"/>
      <c r="E160" s="270"/>
      <c r="F160" s="323" t="s">
        <v>766</v>
      </c>
      <c r="G160" s="270"/>
      <c r="H160" s="322" t="s">
        <v>831</v>
      </c>
      <c r="I160" s="322" t="s">
        <v>801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832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760</v>
      </c>
      <c r="D166" s="285"/>
      <c r="E166" s="285"/>
      <c r="F166" s="285" t="s">
        <v>761</v>
      </c>
      <c r="G166" s="327"/>
      <c r="H166" s="328" t="s">
        <v>59</v>
      </c>
      <c r="I166" s="328" t="s">
        <v>62</v>
      </c>
      <c r="J166" s="285" t="s">
        <v>762</v>
      </c>
      <c r="K166" s="262"/>
    </row>
    <row r="167" s="1" customFormat="1" ht="17.25" customHeight="1">
      <c r="B167" s="263"/>
      <c r="C167" s="287" t="s">
        <v>763</v>
      </c>
      <c r="D167" s="287"/>
      <c r="E167" s="287"/>
      <c r="F167" s="288" t="s">
        <v>764</v>
      </c>
      <c r="G167" s="329"/>
      <c r="H167" s="330"/>
      <c r="I167" s="330"/>
      <c r="J167" s="287" t="s">
        <v>765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769</v>
      </c>
      <c r="D169" s="270"/>
      <c r="E169" s="270"/>
      <c r="F169" s="293" t="s">
        <v>766</v>
      </c>
      <c r="G169" s="270"/>
      <c r="H169" s="270" t="s">
        <v>806</v>
      </c>
      <c r="I169" s="270" t="s">
        <v>768</v>
      </c>
      <c r="J169" s="270">
        <v>120</v>
      </c>
      <c r="K169" s="318"/>
    </row>
    <row r="170" s="1" customFormat="1" ht="15" customHeight="1">
      <c r="B170" s="295"/>
      <c r="C170" s="270" t="s">
        <v>815</v>
      </c>
      <c r="D170" s="270"/>
      <c r="E170" s="270"/>
      <c r="F170" s="293" t="s">
        <v>766</v>
      </c>
      <c r="G170" s="270"/>
      <c r="H170" s="270" t="s">
        <v>816</v>
      </c>
      <c r="I170" s="270" t="s">
        <v>768</v>
      </c>
      <c r="J170" s="270" t="s">
        <v>817</v>
      </c>
      <c r="K170" s="318"/>
    </row>
    <row r="171" s="1" customFormat="1" ht="15" customHeight="1">
      <c r="B171" s="295"/>
      <c r="C171" s="270" t="s">
        <v>714</v>
      </c>
      <c r="D171" s="270"/>
      <c r="E171" s="270"/>
      <c r="F171" s="293" t="s">
        <v>766</v>
      </c>
      <c r="G171" s="270"/>
      <c r="H171" s="270" t="s">
        <v>833</v>
      </c>
      <c r="I171" s="270" t="s">
        <v>768</v>
      </c>
      <c r="J171" s="270" t="s">
        <v>817</v>
      </c>
      <c r="K171" s="318"/>
    </row>
    <row r="172" s="1" customFormat="1" ht="15" customHeight="1">
      <c r="B172" s="295"/>
      <c r="C172" s="270" t="s">
        <v>771</v>
      </c>
      <c r="D172" s="270"/>
      <c r="E172" s="270"/>
      <c r="F172" s="293" t="s">
        <v>772</v>
      </c>
      <c r="G172" s="270"/>
      <c r="H172" s="270" t="s">
        <v>833</v>
      </c>
      <c r="I172" s="270" t="s">
        <v>768</v>
      </c>
      <c r="J172" s="270">
        <v>50</v>
      </c>
      <c r="K172" s="318"/>
    </row>
    <row r="173" s="1" customFormat="1" ht="15" customHeight="1">
      <c r="B173" s="295"/>
      <c r="C173" s="270" t="s">
        <v>774</v>
      </c>
      <c r="D173" s="270"/>
      <c r="E173" s="270"/>
      <c r="F173" s="293" t="s">
        <v>766</v>
      </c>
      <c r="G173" s="270"/>
      <c r="H173" s="270" t="s">
        <v>833</v>
      </c>
      <c r="I173" s="270" t="s">
        <v>776</v>
      </c>
      <c r="J173" s="270"/>
      <c r="K173" s="318"/>
    </row>
    <row r="174" s="1" customFormat="1" ht="15" customHeight="1">
      <c r="B174" s="295"/>
      <c r="C174" s="270" t="s">
        <v>785</v>
      </c>
      <c r="D174" s="270"/>
      <c r="E174" s="270"/>
      <c r="F174" s="293" t="s">
        <v>772</v>
      </c>
      <c r="G174" s="270"/>
      <c r="H174" s="270" t="s">
        <v>833</v>
      </c>
      <c r="I174" s="270" t="s">
        <v>768</v>
      </c>
      <c r="J174" s="270">
        <v>50</v>
      </c>
      <c r="K174" s="318"/>
    </row>
    <row r="175" s="1" customFormat="1" ht="15" customHeight="1">
      <c r="B175" s="295"/>
      <c r="C175" s="270" t="s">
        <v>793</v>
      </c>
      <c r="D175" s="270"/>
      <c r="E175" s="270"/>
      <c r="F175" s="293" t="s">
        <v>772</v>
      </c>
      <c r="G175" s="270"/>
      <c r="H175" s="270" t="s">
        <v>833</v>
      </c>
      <c r="I175" s="270" t="s">
        <v>768</v>
      </c>
      <c r="J175" s="270">
        <v>50</v>
      </c>
      <c r="K175" s="318"/>
    </row>
    <row r="176" s="1" customFormat="1" ht="15" customHeight="1">
      <c r="B176" s="295"/>
      <c r="C176" s="270" t="s">
        <v>791</v>
      </c>
      <c r="D176" s="270"/>
      <c r="E176" s="270"/>
      <c r="F176" s="293" t="s">
        <v>772</v>
      </c>
      <c r="G176" s="270"/>
      <c r="H176" s="270" t="s">
        <v>833</v>
      </c>
      <c r="I176" s="270" t="s">
        <v>768</v>
      </c>
      <c r="J176" s="270">
        <v>50</v>
      </c>
      <c r="K176" s="318"/>
    </row>
    <row r="177" s="1" customFormat="1" ht="15" customHeight="1">
      <c r="B177" s="295"/>
      <c r="C177" s="270" t="s">
        <v>117</v>
      </c>
      <c r="D177" s="270"/>
      <c r="E177" s="270"/>
      <c r="F177" s="293" t="s">
        <v>766</v>
      </c>
      <c r="G177" s="270"/>
      <c r="H177" s="270" t="s">
        <v>834</v>
      </c>
      <c r="I177" s="270" t="s">
        <v>835</v>
      </c>
      <c r="J177" s="270"/>
      <c r="K177" s="318"/>
    </row>
    <row r="178" s="1" customFormat="1" ht="15" customHeight="1">
      <c r="B178" s="295"/>
      <c r="C178" s="270" t="s">
        <v>62</v>
      </c>
      <c r="D178" s="270"/>
      <c r="E178" s="270"/>
      <c r="F178" s="293" t="s">
        <v>766</v>
      </c>
      <c r="G178" s="270"/>
      <c r="H178" s="270" t="s">
        <v>836</v>
      </c>
      <c r="I178" s="270" t="s">
        <v>837</v>
      </c>
      <c r="J178" s="270">
        <v>1</v>
      </c>
      <c r="K178" s="318"/>
    </row>
    <row r="179" s="1" customFormat="1" ht="15" customHeight="1">
      <c r="B179" s="295"/>
      <c r="C179" s="270" t="s">
        <v>58</v>
      </c>
      <c r="D179" s="270"/>
      <c r="E179" s="270"/>
      <c r="F179" s="293" t="s">
        <v>766</v>
      </c>
      <c r="G179" s="270"/>
      <c r="H179" s="270" t="s">
        <v>838</v>
      </c>
      <c r="I179" s="270" t="s">
        <v>768</v>
      </c>
      <c r="J179" s="270">
        <v>20</v>
      </c>
      <c r="K179" s="318"/>
    </row>
    <row r="180" s="1" customFormat="1" ht="15" customHeight="1">
      <c r="B180" s="295"/>
      <c r="C180" s="270" t="s">
        <v>59</v>
      </c>
      <c r="D180" s="270"/>
      <c r="E180" s="270"/>
      <c r="F180" s="293" t="s">
        <v>766</v>
      </c>
      <c r="G180" s="270"/>
      <c r="H180" s="270" t="s">
        <v>839</v>
      </c>
      <c r="I180" s="270" t="s">
        <v>768</v>
      </c>
      <c r="J180" s="270">
        <v>255</v>
      </c>
      <c r="K180" s="318"/>
    </row>
    <row r="181" s="1" customFormat="1" ht="15" customHeight="1">
      <c r="B181" s="295"/>
      <c r="C181" s="270" t="s">
        <v>118</v>
      </c>
      <c r="D181" s="270"/>
      <c r="E181" s="270"/>
      <c r="F181" s="293" t="s">
        <v>766</v>
      </c>
      <c r="G181" s="270"/>
      <c r="H181" s="270" t="s">
        <v>730</v>
      </c>
      <c r="I181" s="270" t="s">
        <v>768</v>
      </c>
      <c r="J181" s="270">
        <v>10</v>
      </c>
      <c r="K181" s="318"/>
    </row>
    <row r="182" s="1" customFormat="1" ht="15" customHeight="1">
      <c r="B182" s="295"/>
      <c r="C182" s="270" t="s">
        <v>119</v>
      </c>
      <c r="D182" s="270"/>
      <c r="E182" s="270"/>
      <c r="F182" s="293" t="s">
        <v>766</v>
      </c>
      <c r="G182" s="270"/>
      <c r="H182" s="270" t="s">
        <v>840</v>
      </c>
      <c r="I182" s="270" t="s">
        <v>801</v>
      </c>
      <c r="J182" s="270"/>
      <c r="K182" s="318"/>
    </row>
    <row r="183" s="1" customFormat="1" ht="15" customHeight="1">
      <c r="B183" s="295"/>
      <c r="C183" s="270" t="s">
        <v>841</v>
      </c>
      <c r="D183" s="270"/>
      <c r="E183" s="270"/>
      <c r="F183" s="293" t="s">
        <v>766</v>
      </c>
      <c r="G183" s="270"/>
      <c r="H183" s="270" t="s">
        <v>842</v>
      </c>
      <c r="I183" s="270" t="s">
        <v>801</v>
      </c>
      <c r="J183" s="270"/>
      <c r="K183" s="318"/>
    </row>
    <row r="184" s="1" customFormat="1" ht="15" customHeight="1">
      <c r="B184" s="295"/>
      <c r="C184" s="270" t="s">
        <v>830</v>
      </c>
      <c r="D184" s="270"/>
      <c r="E184" s="270"/>
      <c r="F184" s="293" t="s">
        <v>766</v>
      </c>
      <c r="G184" s="270"/>
      <c r="H184" s="270" t="s">
        <v>843</v>
      </c>
      <c r="I184" s="270" t="s">
        <v>801</v>
      </c>
      <c r="J184" s="270"/>
      <c r="K184" s="318"/>
    </row>
    <row r="185" s="1" customFormat="1" ht="15" customHeight="1">
      <c r="B185" s="295"/>
      <c r="C185" s="270" t="s">
        <v>122</v>
      </c>
      <c r="D185" s="270"/>
      <c r="E185" s="270"/>
      <c r="F185" s="293" t="s">
        <v>772</v>
      </c>
      <c r="G185" s="270"/>
      <c r="H185" s="270" t="s">
        <v>844</v>
      </c>
      <c r="I185" s="270" t="s">
        <v>768</v>
      </c>
      <c r="J185" s="270">
        <v>50</v>
      </c>
      <c r="K185" s="318"/>
    </row>
    <row r="186" s="1" customFormat="1" ht="15" customHeight="1">
      <c r="B186" s="295"/>
      <c r="C186" s="270" t="s">
        <v>845</v>
      </c>
      <c r="D186" s="270"/>
      <c r="E186" s="270"/>
      <c r="F186" s="293" t="s">
        <v>772</v>
      </c>
      <c r="G186" s="270"/>
      <c r="H186" s="270" t="s">
        <v>846</v>
      </c>
      <c r="I186" s="270" t="s">
        <v>847</v>
      </c>
      <c r="J186" s="270"/>
      <c r="K186" s="318"/>
    </row>
    <row r="187" s="1" customFormat="1" ht="15" customHeight="1">
      <c r="B187" s="295"/>
      <c r="C187" s="270" t="s">
        <v>848</v>
      </c>
      <c r="D187" s="270"/>
      <c r="E187" s="270"/>
      <c r="F187" s="293" t="s">
        <v>772</v>
      </c>
      <c r="G187" s="270"/>
      <c r="H187" s="270" t="s">
        <v>849</v>
      </c>
      <c r="I187" s="270" t="s">
        <v>847</v>
      </c>
      <c r="J187" s="270"/>
      <c r="K187" s="318"/>
    </row>
    <row r="188" s="1" customFormat="1" ht="15" customHeight="1">
      <c r="B188" s="295"/>
      <c r="C188" s="270" t="s">
        <v>850</v>
      </c>
      <c r="D188" s="270"/>
      <c r="E188" s="270"/>
      <c r="F188" s="293" t="s">
        <v>772</v>
      </c>
      <c r="G188" s="270"/>
      <c r="H188" s="270" t="s">
        <v>851</v>
      </c>
      <c r="I188" s="270" t="s">
        <v>847</v>
      </c>
      <c r="J188" s="270"/>
      <c r="K188" s="318"/>
    </row>
    <row r="189" s="1" customFormat="1" ht="15" customHeight="1">
      <c r="B189" s="295"/>
      <c r="C189" s="331" t="s">
        <v>852</v>
      </c>
      <c r="D189" s="270"/>
      <c r="E189" s="270"/>
      <c r="F189" s="293" t="s">
        <v>772</v>
      </c>
      <c r="G189" s="270"/>
      <c r="H189" s="270" t="s">
        <v>853</v>
      </c>
      <c r="I189" s="270" t="s">
        <v>854</v>
      </c>
      <c r="J189" s="332" t="s">
        <v>855</v>
      </c>
      <c r="K189" s="318"/>
    </row>
    <row r="190" s="1" customFormat="1" ht="15" customHeight="1">
      <c r="B190" s="295"/>
      <c r="C190" s="331" t="s">
        <v>47</v>
      </c>
      <c r="D190" s="270"/>
      <c r="E190" s="270"/>
      <c r="F190" s="293" t="s">
        <v>766</v>
      </c>
      <c r="G190" s="270"/>
      <c r="H190" s="267" t="s">
        <v>856</v>
      </c>
      <c r="I190" s="270" t="s">
        <v>857</v>
      </c>
      <c r="J190" s="270"/>
      <c r="K190" s="318"/>
    </row>
    <row r="191" s="1" customFormat="1" ht="15" customHeight="1">
      <c r="B191" s="295"/>
      <c r="C191" s="331" t="s">
        <v>858</v>
      </c>
      <c r="D191" s="270"/>
      <c r="E191" s="270"/>
      <c r="F191" s="293" t="s">
        <v>766</v>
      </c>
      <c r="G191" s="270"/>
      <c r="H191" s="270" t="s">
        <v>859</v>
      </c>
      <c r="I191" s="270" t="s">
        <v>801</v>
      </c>
      <c r="J191" s="270"/>
      <c r="K191" s="318"/>
    </row>
    <row r="192" s="1" customFormat="1" ht="15" customHeight="1">
      <c r="B192" s="295"/>
      <c r="C192" s="331" t="s">
        <v>860</v>
      </c>
      <c r="D192" s="270"/>
      <c r="E192" s="270"/>
      <c r="F192" s="293" t="s">
        <v>766</v>
      </c>
      <c r="G192" s="270"/>
      <c r="H192" s="270" t="s">
        <v>861</v>
      </c>
      <c r="I192" s="270" t="s">
        <v>801</v>
      </c>
      <c r="J192" s="270"/>
      <c r="K192" s="318"/>
    </row>
    <row r="193" s="1" customFormat="1" ht="15" customHeight="1">
      <c r="B193" s="295"/>
      <c r="C193" s="331" t="s">
        <v>862</v>
      </c>
      <c r="D193" s="270"/>
      <c r="E193" s="270"/>
      <c r="F193" s="293" t="s">
        <v>772</v>
      </c>
      <c r="G193" s="270"/>
      <c r="H193" s="270" t="s">
        <v>863</v>
      </c>
      <c r="I193" s="270" t="s">
        <v>801</v>
      </c>
      <c r="J193" s="270"/>
      <c r="K193" s="318"/>
    </row>
    <row r="194" s="1" customFormat="1" ht="15" customHeight="1">
      <c r="B194" s="324"/>
      <c r="C194" s="333"/>
      <c r="D194" s="304"/>
      <c r="E194" s="304"/>
      <c r="F194" s="304"/>
      <c r="G194" s="304"/>
      <c r="H194" s="304"/>
      <c r="I194" s="304"/>
      <c r="J194" s="304"/>
      <c r="K194" s="325"/>
    </row>
    <row r="195" s="1" customFormat="1" ht="18.75" customHeight="1">
      <c r="B195" s="306"/>
      <c r="C195" s="316"/>
      <c r="D195" s="316"/>
      <c r="E195" s="316"/>
      <c r="F195" s="326"/>
      <c r="G195" s="316"/>
      <c r="H195" s="316"/>
      <c r="I195" s="316"/>
      <c r="J195" s="316"/>
      <c r="K195" s="306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278"/>
      <c r="C197" s="278"/>
      <c r="D197" s="278"/>
      <c r="E197" s="278"/>
      <c r="F197" s="278"/>
      <c r="G197" s="278"/>
      <c r="H197" s="278"/>
      <c r="I197" s="278"/>
      <c r="J197" s="278"/>
      <c r="K197" s="278"/>
    </row>
    <row r="198" s="1" customFormat="1" ht="13.5">
      <c r="B198" s="257"/>
      <c r="C198" s="258"/>
      <c r="D198" s="258"/>
      <c r="E198" s="258"/>
      <c r="F198" s="258"/>
      <c r="G198" s="258"/>
      <c r="H198" s="258"/>
      <c r="I198" s="258"/>
      <c r="J198" s="258"/>
      <c r="K198" s="259"/>
    </row>
    <row r="199" s="1" customFormat="1" ht="21">
      <c r="B199" s="260"/>
      <c r="C199" s="261" t="s">
        <v>864</v>
      </c>
      <c r="D199" s="261"/>
      <c r="E199" s="261"/>
      <c r="F199" s="261"/>
      <c r="G199" s="261"/>
      <c r="H199" s="261"/>
      <c r="I199" s="261"/>
      <c r="J199" s="261"/>
      <c r="K199" s="262"/>
    </row>
    <row r="200" s="1" customFormat="1" ht="25.5" customHeight="1">
      <c r="B200" s="260"/>
      <c r="C200" s="334" t="s">
        <v>865</v>
      </c>
      <c r="D200" s="334"/>
      <c r="E200" s="334"/>
      <c r="F200" s="334" t="s">
        <v>866</v>
      </c>
      <c r="G200" s="335"/>
      <c r="H200" s="334" t="s">
        <v>867</v>
      </c>
      <c r="I200" s="334"/>
      <c r="J200" s="334"/>
      <c r="K200" s="262"/>
    </row>
    <row r="201" s="1" customFormat="1" ht="5.25" customHeight="1">
      <c r="B201" s="295"/>
      <c r="C201" s="290"/>
      <c r="D201" s="290"/>
      <c r="E201" s="290"/>
      <c r="F201" s="290"/>
      <c r="G201" s="316"/>
      <c r="H201" s="290"/>
      <c r="I201" s="290"/>
      <c r="J201" s="290"/>
      <c r="K201" s="318"/>
    </row>
    <row r="202" s="1" customFormat="1" ht="15" customHeight="1">
      <c r="B202" s="295"/>
      <c r="C202" s="270" t="s">
        <v>857</v>
      </c>
      <c r="D202" s="270"/>
      <c r="E202" s="270"/>
      <c r="F202" s="293" t="s">
        <v>48</v>
      </c>
      <c r="G202" s="270"/>
      <c r="H202" s="270" t="s">
        <v>868</v>
      </c>
      <c r="I202" s="270"/>
      <c r="J202" s="270"/>
      <c r="K202" s="318"/>
    </row>
    <row r="203" s="1" customFormat="1" ht="15" customHeight="1">
      <c r="B203" s="295"/>
      <c r="C203" s="270"/>
      <c r="D203" s="270"/>
      <c r="E203" s="270"/>
      <c r="F203" s="293" t="s">
        <v>49</v>
      </c>
      <c r="G203" s="270"/>
      <c r="H203" s="270" t="s">
        <v>869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52</v>
      </c>
      <c r="G204" s="270"/>
      <c r="H204" s="270" t="s">
        <v>870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50</v>
      </c>
      <c r="G205" s="270"/>
      <c r="H205" s="270" t="s">
        <v>871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51</v>
      </c>
      <c r="G206" s="270"/>
      <c r="H206" s="270" t="s">
        <v>872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/>
      <c r="G207" s="270"/>
      <c r="H207" s="270"/>
      <c r="I207" s="270"/>
      <c r="J207" s="270"/>
      <c r="K207" s="318"/>
    </row>
    <row r="208" s="1" customFormat="1" ht="15" customHeight="1">
      <c r="B208" s="295"/>
      <c r="C208" s="270" t="s">
        <v>813</v>
      </c>
      <c r="D208" s="270"/>
      <c r="E208" s="270"/>
      <c r="F208" s="293" t="s">
        <v>86</v>
      </c>
      <c r="G208" s="270"/>
      <c r="H208" s="270" t="s">
        <v>873</v>
      </c>
      <c r="I208" s="270"/>
      <c r="J208" s="270"/>
      <c r="K208" s="318"/>
    </row>
    <row r="209" s="1" customFormat="1" ht="15" customHeight="1">
      <c r="B209" s="295"/>
      <c r="C209" s="270"/>
      <c r="D209" s="270"/>
      <c r="E209" s="270"/>
      <c r="F209" s="293" t="s">
        <v>708</v>
      </c>
      <c r="G209" s="270"/>
      <c r="H209" s="270" t="s">
        <v>709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706</v>
      </c>
      <c r="G210" s="270"/>
      <c r="H210" s="270" t="s">
        <v>874</v>
      </c>
      <c r="I210" s="270"/>
      <c r="J210" s="270"/>
      <c r="K210" s="318"/>
    </row>
    <row r="211" s="1" customFormat="1" ht="15" customHeight="1">
      <c r="B211" s="336"/>
      <c r="C211" s="270"/>
      <c r="D211" s="270"/>
      <c r="E211" s="270"/>
      <c r="F211" s="293" t="s">
        <v>710</v>
      </c>
      <c r="G211" s="331"/>
      <c r="H211" s="322" t="s">
        <v>711</v>
      </c>
      <c r="I211" s="322"/>
      <c r="J211" s="322"/>
      <c r="K211" s="337"/>
    </row>
    <row r="212" s="1" customFormat="1" ht="15" customHeight="1">
      <c r="B212" s="336"/>
      <c r="C212" s="270"/>
      <c r="D212" s="270"/>
      <c r="E212" s="270"/>
      <c r="F212" s="293" t="s">
        <v>712</v>
      </c>
      <c r="G212" s="331"/>
      <c r="H212" s="322" t="s">
        <v>875</v>
      </c>
      <c r="I212" s="322"/>
      <c r="J212" s="322"/>
      <c r="K212" s="337"/>
    </row>
    <row r="213" s="1" customFormat="1" ht="15" customHeight="1">
      <c r="B213" s="336"/>
      <c r="C213" s="270"/>
      <c r="D213" s="270"/>
      <c r="E213" s="270"/>
      <c r="F213" s="293"/>
      <c r="G213" s="331"/>
      <c r="H213" s="322"/>
      <c r="I213" s="322"/>
      <c r="J213" s="322"/>
      <c r="K213" s="337"/>
    </row>
    <row r="214" s="1" customFormat="1" ht="15" customHeight="1">
      <c r="B214" s="336"/>
      <c r="C214" s="270" t="s">
        <v>837</v>
      </c>
      <c r="D214" s="270"/>
      <c r="E214" s="270"/>
      <c r="F214" s="293">
        <v>1</v>
      </c>
      <c r="G214" s="331"/>
      <c r="H214" s="322" t="s">
        <v>876</v>
      </c>
      <c r="I214" s="322"/>
      <c r="J214" s="322"/>
      <c r="K214" s="337"/>
    </row>
    <row r="215" s="1" customFormat="1" ht="15" customHeight="1">
      <c r="B215" s="336"/>
      <c r="C215" s="270"/>
      <c r="D215" s="270"/>
      <c r="E215" s="270"/>
      <c r="F215" s="293">
        <v>2</v>
      </c>
      <c r="G215" s="331"/>
      <c r="H215" s="322" t="s">
        <v>877</v>
      </c>
      <c r="I215" s="322"/>
      <c r="J215" s="322"/>
      <c r="K215" s="337"/>
    </row>
    <row r="216" s="1" customFormat="1" ht="15" customHeight="1">
      <c r="B216" s="336"/>
      <c r="C216" s="270"/>
      <c r="D216" s="270"/>
      <c r="E216" s="270"/>
      <c r="F216" s="293">
        <v>3</v>
      </c>
      <c r="G216" s="331"/>
      <c r="H216" s="322" t="s">
        <v>878</v>
      </c>
      <c r="I216" s="322"/>
      <c r="J216" s="322"/>
      <c r="K216" s="337"/>
    </row>
    <row r="217" s="1" customFormat="1" ht="15" customHeight="1">
      <c r="B217" s="336"/>
      <c r="C217" s="270"/>
      <c r="D217" s="270"/>
      <c r="E217" s="270"/>
      <c r="F217" s="293">
        <v>4</v>
      </c>
      <c r="G217" s="331"/>
      <c r="H217" s="322" t="s">
        <v>879</v>
      </c>
      <c r="I217" s="322"/>
      <c r="J217" s="322"/>
      <c r="K217" s="337"/>
    </row>
    <row r="218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Prášek Jiří Ing.</dc:creator>
  <cp:lastModifiedBy>Prášek Jiří Ing.</cp:lastModifiedBy>
  <dcterms:created xsi:type="dcterms:W3CDTF">2023-06-13T07:42:51Z</dcterms:created>
  <dcterms:modified xsi:type="dcterms:W3CDTF">2023-06-13T07:43:00Z</dcterms:modified>
</cp:coreProperties>
</file>